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35" windowHeight="7860" tabRatio="710" activeTab="0"/>
  </bookViews>
  <sheets>
    <sheet name="AC GACHANC 2017" sheetId="1" r:id="rId1"/>
  </sheets>
  <externalReferences>
    <externalReference r:id="rId4"/>
    <externalReference r:id="rId5"/>
  </externalReferences>
  <definedNames>
    <definedName name="_xlnm.Print_Area" localSheetId="0">'AC GACHANC 2017'!$B$1:$Q$48</definedName>
    <definedName name="EFECTIVO" localSheetId="0">'[1]BAL.GRAL'!#REF!</definedName>
    <definedName name="EFECTIVO">'[1]BAL.GRAL'!#REF!</definedName>
    <definedName name="OTROS_ACT_CORRIENTES" localSheetId="0">'[1]BAL.GRAL'!#REF!</definedName>
    <definedName name="OTROS_ACT_CORRIENTES">'[1]BAL.GRAL'!#REF!</definedName>
    <definedName name="Usuarios_" localSheetId="0">'[1]P&amp;G'!#REF!</definedName>
    <definedName name="Usuarios_">'[1]P&amp;G'!#REF!</definedName>
    <definedName name="USUARIOS_ACUEDUCTO" localSheetId="0">'[1]P&amp;G'!#REF!</definedName>
    <definedName name="USUARIOS_ACUEDUCTO">'[1]P&amp;G'!#REF!</definedName>
    <definedName name="wrn.INFORME1." hidden="1">{#N/A,#N/A,FALSE,"ESTRATO6";#N/A,#N/A,FALSE,"ESTRATO5";#N/A,#N/A,FALSE,"ESTRATO4";#N/A,#N/A,FALSE,"ESTRATO3";#N/A,#N/A,FALSE,"ESTRATO2";#N/A,#N/A,FALSE,"ESTRATO1"}</definedName>
  </definedNames>
  <calcPr fullCalcOnLoad="1"/>
</workbook>
</file>

<file path=xl/sharedStrings.xml><?xml version="1.0" encoding="utf-8"?>
<sst xmlns="http://schemas.openxmlformats.org/spreadsheetml/2006/main" count="44" uniqueCount="28">
  <si>
    <t>Estrato 1</t>
  </si>
  <si>
    <t>Estrato 2</t>
  </si>
  <si>
    <t>Estrato 3</t>
  </si>
  <si>
    <t>Estrato 4</t>
  </si>
  <si>
    <t>Estrato 5</t>
  </si>
  <si>
    <t>Estrato 6</t>
  </si>
  <si>
    <t>COMERCIAL</t>
  </si>
  <si>
    <t>INDUSTRIAL</t>
  </si>
  <si>
    <t>OFICIAL</t>
  </si>
  <si>
    <t>GERENCIA CORPORATIVA SERVICIO AL CLIENTE</t>
  </si>
  <si>
    <t>TARIFAS CARGO FIJO Y CONSUMO</t>
  </si>
  <si>
    <t>CIFRAS EN $/Corrientes</t>
  </si>
  <si>
    <t>DIRECCION DE APOYO COMERCIAL</t>
  </si>
  <si>
    <t>R E S I D E N C I A L</t>
  </si>
  <si>
    <r>
      <t>CARGO FIJO</t>
    </r>
    <r>
      <rPr>
        <b/>
        <sz val="9"/>
        <rFont val="Arial"/>
        <family val="2"/>
      </rPr>
      <t xml:space="preserve"> $/Suscriptor/2 meses</t>
    </r>
  </si>
  <si>
    <r>
      <t xml:space="preserve">CONSUMO BÁSICO </t>
    </r>
    <r>
      <rPr>
        <b/>
        <sz val="9"/>
        <rFont val="Arial"/>
        <family val="2"/>
      </rPr>
      <t>$/m</t>
    </r>
    <r>
      <rPr>
        <b/>
        <vertAlign val="superscript"/>
        <sz val="9"/>
        <rFont val="Arial"/>
        <family val="2"/>
      </rPr>
      <t>3</t>
    </r>
  </si>
  <si>
    <r>
      <t>CONSUMO NO BÁSICO</t>
    </r>
    <r>
      <rPr>
        <b/>
        <sz val="9"/>
        <rFont val="Arial"/>
        <family val="2"/>
      </rPr>
      <t xml:space="preserve"> $/m3</t>
    </r>
  </si>
  <si>
    <r>
      <t>CONSUMO NO RESIDENCIAL</t>
    </r>
    <r>
      <rPr>
        <b/>
        <sz val="9"/>
        <rFont val="Arial"/>
        <family val="2"/>
      </rPr>
      <t xml:space="preserve"> $/m3</t>
    </r>
  </si>
  <si>
    <r>
      <t xml:space="preserve">Fuente Dirección Apoyo Comercial / </t>
    </r>
    <r>
      <rPr>
        <sz val="6"/>
        <rFont val="Arial"/>
        <family val="2"/>
      </rPr>
      <t>ZBI/ZPRECIOS_CLAUS</t>
    </r>
  </si>
  <si>
    <r>
      <rPr>
        <b/>
        <sz val="10"/>
        <color indexed="8"/>
        <rFont val="Arial"/>
        <family val="2"/>
      </rPr>
      <t>Nota 4.</t>
    </r>
    <r>
      <rPr>
        <sz val="10"/>
        <color indexed="8"/>
        <rFont val="Arial"/>
        <family val="2"/>
      </rPr>
      <t xml:space="preserve"> Los cargos variables (básico y no básico)  incluyen los costos medios de tasas ambientales.</t>
    </r>
  </si>
  <si>
    <r>
      <rPr>
        <b/>
        <sz val="10"/>
        <color indexed="8"/>
        <rFont val="Arial"/>
        <family val="2"/>
      </rPr>
      <t>Nota 5.</t>
    </r>
    <r>
      <rPr>
        <sz val="10"/>
        <color indexed="8"/>
        <rFont val="Arial"/>
        <family val="2"/>
      </rPr>
      <t xml:space="preserve"> La tarifa del cargo fijo es Bimestral</t>
    </r>
  </si>
  <si>
    <t>ESTRUCTURA TARIFARIA PARA LOS SUSCRIPTORES ATENDIDOS EN GACHANCIPA POR LA EMPRESA DE ACUEDUCTO</t>
  </si>
  <si>
    <t>TARIFAS ACUEDUCTO AÑO 2017</t>
  </si>
  <si>
    <r>
      <rPr>
        <b/>
        <sz val="10"/>
        <color indexed="8"/>
        <rFont val="Arial"/>
        <family val="2"/>
      </rPr>
      <t>Nota 3</t>
    </r>
    <r>
      <rPr>
        <sz val="10"/>
        <color indexed="8"/>
        <rFont val="Arial"/>
        <family val="2"/>
      </rPr>
      <t>. Los costos de referencia se definieron mediante el Acuerdo de Junta Directiva No. 7 de 2016 (Res. CRA 688 de 2014 y 735 de 2015).</t>
    </r>
  </si>
  <si>
    <r>
      <rPr>
        <b/>
        <sz val="10"/>
        <color indexed="8"/>
        <rFont val="Arial"/>
        <family val="2"/>
      </rPr>
      <t>Nota 1</t>
    </r>
    <r>
      <rPr>
        <sz val="10"/>
        <color indexed="8"/>
        <rFont val="Arial"/>
        <family val="2"/>
      </rPr>
      <t>: En el evento en que la variación del IPC, respecto al 28 de febrero de 2017, acumule una variación igual o superior al 3%, los costos de referencia deberán ser actualizados (Artículo 125 de la Ley 142 de 1994 y Artículo 58 de la Resolución CRA 688 de 2014). En febrero de 2017 se presentó una variación del IPC  de 3.69% con respecto al 30 de abril de 2016,  por lo cual los nuevos costos de referencia se reajustaron con un factor de actualización de 1,0396 y se procede a actualizar las tarifas para el mes de marzo de 2017 de acuerdo con los factores de subsidio y aportes vigentes para el año 2017.</t>
    </r>
  </si>
  <si>
    <r>
      <rPr>
        <b/>
        <sz val="10"/>
        <color indexed="8"/>
        <rFont val="Arial"/>
        <family val="2"/>
      </rPr>
      <t>Nota 2</t>
    </r>
    <r>
      <rPr>
        <sz val="10"/>
        <color indexed="8"/>
        <rFont val="Arial"/>
        <family val="2"/>
      </rPr>
      <t>. Se excluye de la actualización por IPC los costos de referencia relacionado con el costo medio generado por tasas ambientales.  Lo anterior se realiza teniendo en cuenta el parágrafo 3 del artículo 58 de la Res. CRA 688 de 2014.  En Septiembre de 2017 se actualizan los costos de referencia del componente Costo Medio de Tasa Ambientales en los servicios de acueducto y alcantarillado en los términos del Acuerdo de Junta Directiva No. 10  del 28 de junio de 2017 por tanto las nuevas tarifas para el cargo por consumo se modifican a partir de septiembre.</t>
    </r>
  </si>
  <si>
    <t>check</t>
  </si>
  <si>
    <t xml:space="preserve">Fecha actualización: 1 septiembre 2017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</si>
</sst>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mmm\-yyyy"/>
    <numFmt numFmtId="174" formatCode="_(* #,##0.000_);_(* \(#,##0.000\);_(* &quot;-&quot;??_);_(@_)"/>
    <numFmt numFmtId="175" formatCode="_-* #,##0.00000_-;\-* #,##0.00000_-;_-* &quot;-&quot;??_-;_-@_-"/>
    <numFmt numFmtId="176" formatCode="_-* #,##0_-;\-* #,##0_-;_-* &quot;-&quot;??_-;_-@_-"/>
    <numFmt numFmtId="177" formatCode="_ * #,##0_ ;_ * \-#,##0_ ;_ * &quot;-&quot;??_ ;_ @_ "/>
    <numFmt numFmtId="178" formatCode="_-* #,##0.000000000_-;\-* #,##0.000000000_-;_-* &quot;-&quot;??_-;_-@_-"/>
    <numFmt numFmtId="179" formatCode="0.0%"/>
    <numFmt numFmtId="180" formatCode="0.000%"/>
    <numFmt numFmtId="181" formatCode="0.0000%"/>
    <numFmt numFmtId="182" formatCode="0.00000%"/>
    <numFmt numFmtId="183" formatCode="0.000000%"/>
    <numFmt numFmtId="184" formatCode="_(* #,##0_);_(* \(#,##0\);_(* &quot;-&quot;??_);_(@_)"/>
    <numFmt numFmtId="185" formatCode="_(* #,##0.0_);_(* \(#,##0.0\);_(* &quot;-&quot;??_);_(@_)"/>
    <numFmt numFmtId="186" formatCode="0.0"/>
    <numFmt numFmtId="187" formatCode="0.0000"/>
    <numFmt numFmtId="188" formatCode="_(* #,##0.0000_);_(* \(#,##0.0000\);_(* &quot;-&quot;????_);_(@_)"/>
    <numFmt numFmtId="189" formatCode="_(* #,##0.0000_);_(* \(#,##0.0000\);_(* &quot;-&quot;??_);_(@_)"/>
    <numFmt numFmtId="190" formatCode="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 #,##0.0_ ;_ * \-#,##0.0_ ;_ * &quot;-&quot;??_ ;_ @_ "/>
    <numFmt numFmtId="196" formatCode="#,##0.0"/>
    <numFmt numFmtId="197" formatCode="#,##0.000"/>
    <numFmt numFmtId="198" formatCode="#,##0.0000"/>
    <numFmt numFmtId="199" formatCode="#,##0.00000"/>
    <numFmt numFmtId="200" formatCode="_ * #,##0.000_ ;_ * \-#,##0.000_ ;_ * &quot;-&quot;??_ ;_ @_ "/>
    <numFmt numFmtId="201" formatCode="_ * #,##0.0000_ ;_ * \-#,##0.0000_ ;_ * &quot;-&quot;??_ ;_ @_ "/>
  </numFmts>
  <fonts count="48">
    <font>
      <sz val="10"/>
      <name val="Arial"/>
      <family val="0"/>
    </font>
    <font>
      <sz val="11"/>
      <color indexed="8"/>
      <name val="Calibri"/>
      <family val="2"/>
    </font>
    <font>
      <sz val="8"/>
      <name val="Arial"/>
      <family val="2"/>
    </font>
    <font>
      <b/>
      <sz val="12"/>
      <name val="Arial"/>
      <family val="2"/>
    </font>
    <font>
      <sz val="12"/>
      <name val="Arial"/>
      <family val="2"/>
    </font>
    <font>
      <b/>
      <sz val="11"/>
      <name val="Arial"/>
      <family val="2"/>
    </font>
    <font>
      <sz val="11"/>
      <name val="Arial"/>
      <family val="2"/>
    </font>
    <font>
      <b/>
      <sz val="9"/>
      <name val="Arial"/>
      <family val="2"/>
    </font>
    <font>
      <b/>
      <vertAlign val="superscript"/>
      <sz val="9"/>
      <name val="Arial"/>
      <family val="2"/>
    </font>
    <font>
      <sz val="7"/>
      <name val="Arial"/>
      <family val="2"/>
    </font>
    <font>
      <sz val="6"/>
      <name val="Arial"/>
      <family val="2"/>
    </font>
    <font>
      <sz val="10"/>
      <color indexed="8"/>
      <name val="Arial"/>
      <family val="2"/>
    </font>
    <font>
      <i/>
      <sz val="11"/>
      <color indexed="18"/>
      <name val="Comic Sans MS"/>
      <family val="4"/>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double"/>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style="thin"/>
      <top style="thin"/>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46">
    <xf numFmtId="0" fontId="0" fillId="0" borderId="0" xfId="0" applyAlignment="1">
      <alignment/>
    </xf>
    <xf numFmtId="0" fontId="0" fillId="33" borderId="0" xfId="0" applyFill="1" applyAlignment="1">
      <alignment horizontal="center" vertical="center"/>
    </xf>
    <xf numFmtId="0" fontId="0" fillId="33" borderId="0" xfId="0" applyFill="1" applyAlignment="1">
      <alignment/>
    </xf>
    <xf numFmtId="0" fontId="0" fillId="33" borderId="0" xfId="0" applyFill="1" applyBorder="1" applyAlignment="1">
      <alignment/>
    </xf>
    <xf numFmtId="0" fontId="0" fillId="33" borderId="0" xfId="0" applyFont="1" applyFill="1" applyAlignment="1">
      <alignment/>
    </xf>
    <xf numFmtId="172" fontId="0" fillId="33" borderId="0" xfId="47" applyNumberFormat="1" applyFont="1" applyFill="1" applyBorder="1" applyAlignment="1">
      <alignment/>
    </xf>
    <xf numFmtId="176" fontId="0" fillId="33" borderId="0" xfId="49" applyNumberFormat="1" applyFill="1" applyAlignment="1">
      <alignment/>
    </xf>
    <xf numFmtId="0" fontId="2" fillId="33" borderId="0" xfId="0" applyFont="1" applyFill="1" applyAlignment="1">
      <alignment/>
    </xf>
    <xf numFmtId="2" fontId="0" fillId="33" borderId="0" xfId="0" applyNumberFormat="1" applyFill="1" applyBorder="1" applyAlignment="1">
      <alignment/>
    </xf>
    <xf numFmtId="0" fontId="3" fillId="33" borderId="0" xfId="0" applyFont="1" applyFill="1" applyAlignment="1">
      <alignment horizontal="center" vertical="center"/>
    </xf>
    <xf numFmtId="0" fontId="5" fillId="2" borderId="10" xfId="0" applyFont="1" applyFill="1" applyBorder="1" applyAlignment="1">
      <alignment vertical="center"/>
    </xf>
    <xf numFmtId="173" fontId="5" fillId="2" borderId="11" xfId="0" applyNumberFormat="1" applyFont="1" applyFill="1" applyBorder="1" applyAlignment="1">
      <alignment horizontal="center" vertical="center"/>
    </xf>
    <xf numFmtId="0" fontId="6" fillId="33" borderId="12" xfId="0" applyFont="1" applyFill="1" applyBorder="1" applyAlignment="1">
      <alignment/>
    </xf>
    <xf numFmtId="172" fontId="6" fillId="33" borderId="13" xfId="0" applyNumberFormat="1" applyFont="1" applyFill="1" applyBorder="1" applyAlignment="1">
      <alignment horizontal="right"/>
    </xf>
    <xf numFmtId="0" fontId="6" fillId="33" borderId="14" xfId="0" applyFont="1" applyFill="1" applyBorder="1" applyAlignment="1">
      <alignment/>
    </xf>
    <xf numFmtId="172" fontId="6" fillId="33" borderId="15" xfId="0" applyNumberFormat="1" applyFont="1" applyFill="1" applyBorder="1" applyAlignment="1">
      <alignment horizontal="right"/>
    </xf>
    <xf numFmtId="0" fontId="47" fillId="33" borderId="0" xfId="0" applyFont="1" applyFill="1" applyBorder="1" applyAlignment="1">
      <alignment vertical="center" wrapText="1"/>
    </xf>
    <xf numFmtId="0" fontId="3" fillId="33" borderId="0" xfId="0" applyFont="1" applyFill="1" applyAlignment="1">
      <alignment vertical="center"/>
    </xf>
    <xf numFmtId="0" fontId="4" fillId="33" borderId="0" xfId="0" applyFont="1" applyFill="1" applyAlignment="1">
      <alignment vertical="center"/>
    </xf>
    <xf numFmtId="0" fontId="9" fillId="33" borderId="0" xfId="0" applyFont="1" applyFill="1" applyAlignment="1">
      <alignment vertical="top"/>
    </xf>
    <xf numFmtId="4" fontId="0" fillId="33" borderId="0" xfId="0" applyNumberFormat="1" applyFill="1" applyAlignment="1">
      <alignment/>
    </xf>
    <xf numFmtId="0" fontId="6" fillId="33" borderId="0" xfId="0" applyFont="1" applyFill="1" applyBorder="1" applyAlignment="1">
      <alignment/>
    </xf>
    <xf numFmtId="187" fontId="6" fillId="33" borderId="0" xfId="0" applyNumberFormat="1" applyFont="1" applyFill="1" applyBorder="1" applyAlignment="1">
      <alignment/>
    </xf>
    <xf numFmtId="171" fontId="0" fillId="33" borderId="0" xfId="0" applyNumberFormat="1" applyFill="1" applyBorder="1" applyAlignment="1">
      <alignment/>
    </xf>
    <xf numFmtId="17" fontId="0" fillId="33" borderId="0" xfId="0" applyNumberFormat="1" applyFill="1" applyBorder="1" applyAlignment="1">
      <alignment/>
    </xf>
    <xf numFmtId="173" fontId="5" fillId="2" borderId="0" xfId="0" applyNumberFormat="1" applyFont="1" applyFill="1" applyBorder="1" applyAlignment="1">
      <alignment horizontal="center" vertical="center"/>
    </xf>
    <xf numFmtId="172" fontId="6" fillId="33" borderId="0" xfId="0" applyNumberFormat="1" applyFont="1" applyFill="1" applyBorder="1" applyAlignment="1">
      <alignment horizontal="right"/>
    </xf>
    <xf numFmtId="173" fontId="5" fillId="33" borderId="0" xfId="0" applyNumberFormat="1" applyFont="1" applyFill="1" applyBorder="1" applyAlignment="1">
      <alignment horizontal="center" vertical="center"/>
    </xf>
    <xf numFmtId="0" fontId="47" fillId="33" borderId="0" xfId="0" applyFont="1" applyFill="1" applyBorder="1" applyAlignment="1">
      <alignment horizontal="left" vertical="center" wrapText="1"/>
    </xf>
    <xf numFmtId="3" fontId="6" fillId="33" borderId="0" xfId="0" applyNumberFormat="1" applyFont="1" applyFill="1" applyAlignment="1">
      <alignment/>
    </xf>
    <xf numFmtId="0" fontId="12" fillId="0" borderId="0" xfId="0" applyFont="1" applyAlignment="1">
      <alignment/>
    </xf>
    <xf numFmtId="0" fontId="6" fillId="33" borderId="0" xfId="0" applyFont="1" applyFill="1" applyAlignment="1">
      <alignment/>
    </xf>
    <xf numFmtId="0" fontId="47" fillId="0" borderId="0" xfId="0" applyFont="1" applyFill="1" applyBorder="1" applyAlignment="1">
      <alignment horizontal="left" vertical="center" wrapText="1"/>
    </xf>
    <xf numFmtId="171" fontId="0" fillId="33" borderId="0" xfId="47" applyFont="1" applyFill="1" applyAlignment="1">
      <alignment/>
    </xf>
    <xf numFmtId="0" fontId="3" fillId="33" borderId="0" xfId="0" applyFont="1" applyFill="1" applyAlignment="1">
      <alignment horizontal="center" vertical="center"/>
    </xf>
    <xf numFmtId="0" fontId="6" fillId="33" borderId="16" xfId="0" applyFont="1" applyFill="1" applyBorder="1" applyAlignment="1">
      <alignment horizontal="left"/>
    </xf>
    <xf numFmtId="0" fontId="6" fillId="33" borderId="17" xfId="0" applyFont="1" applyFill="1" applyBorder="1" applyAlignment="1">
      <alignment horizontal="left"/>
    </xf>
    <xf numFmtId="0" fontId="11" fillId="33" borderId="0" xfId="0" applyFont="1" applyFill="1" applyBorder="1" applyAlignment="1">
      <alignment vertical="center" wrapText="1"/>
    </xf>
    <xf numFmtId="0" fontId="47" fillId="33" borderId="0" xfId="0" applyFont="1" applyFill="1" applyBorder="1" applyAlignment="1">
      <alignment vertical="center" wrapText="1"/>
    </xf>
    <xf numFmtId="0" fontId="6" fillId="33" borderId="18" xfId="0" applyFont="1" applyFill="1" applyBorder="1" applyAlignment="1">
      <alignment horizontal="left"/>
    </xf>
    <xf numFmtId="0" fontId="6" fillId="33" borderId="19" xfId="0" applyFont="1" applyFill="1" applyBorder="1" applyAlignment="1">
      <alignment horizontal="left"/>
    </xf>
    <xf numFmtId="0" fontId="4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5" fillId="33" borderId="20"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5" fillId="33" borderId="22" xfId="0" applyFont="1" applyFill="1" applyBorder="1" applyAlignment="1">
      <alignment horizontal="center" vertical="center" textRotation="255"/>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66675</xdr:rowOff>
    </xdr:from>
    <xdr:to>
      <xdr:col>10</xdr:col>
      <xdr:colOff>228600</xdr:colOff>
      <xdr:row>4</xdr:row>
      <xdr:rowOff>133350</xdr:rowOff>
    </xdr:to>
    <xdr:pic>
      <xdr:nvPicPr>
        <xdr:cNvPr id="1" name="2 Imagen"/>
        <xdr:cNvPicPr preferRelativeResize="1">
          <a:picLocks noChangeAspect="1"/>
        </xdr:cNvPicPr>
      </xdr:nvPicPr>
      <xdr:blipFill>
        <a:blip r:embed="rId1"/>
        <a:stretch>
          <a:fillRect/>
        </a:stretch>
      </xdr:blipFill>
      <xdr:spPr>
        <a:xfrm>
          <a:off x="5257800" y="66675"/>
          <a:ext cx="384810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andoval\sectsa\Sectsa\Estf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CKUP%20D\DAC\TARIFAS\Estructura%20Tarifaria%20EAAB%20DAC%202017%20(Agos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G"/>
      <sheetName val="BAL.GRAL"/>
      <sheetName val="RES-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y 2016"/>
      <sheetName val="Bogotá"/>
      <sheetName val="tarifas indexadas $ mar 2017"/>
      <sheetName val="tarifas  en Sept $ mar 2017"/>
      <sheetName val="Modificaciones por FyAS"/>
    </sheetNames>
    <sheetDataSet>
      <sheetData sheetId="3">
        <row r="53">
          <cell r="C53">
            <v>5057.62</v>
          </cell>
          <cell r="F53">
            <v>1214.44</v>
          </cell>
        </row>
        <row r="54">
          <cell r="C54">
            <v>5057.62</v>
          </cell>
          <cell r="F54">
            <v>1214.44</v>
          </cell>
        </row>
        <row r="55">
          <cell r="C55">
            <v>5689.82</v>
          </cell>
          <cell r="F55">
            <v>1366.24</v>
          </cell>
        </row>
        <row r="56">
          <cell r="C56">
            <v>6322.02</v>
          </cell>
          <cell r="F56">
            <v>1518.04</v>
          </cell>
        </row>
        <row r="57">
          <cell r="C57">
            <v>9483.03</v>
          </cell>
          <cell r="F57">
            <v>2277.06</v>
          </cell>
        </row>
        <row r="58">
          <cell r="C58">
            <v>10115.23</v>
          </cell>
          <cell r="F58">
            <v>2428.8599999999997</v>
          </cell>
        </row>
        <row r="59">
          <cell r="C59">
            <v>9483.03</v>
          </cell>
          <cell r="F59">
            <v>2277.06</v>
          </cell>
        </row>
        <row r="60">
          <cell r="C60">
            <v>9483.03</v>
          </cell>
          <cell r="F60">
            <v>2277.06</v>
          </cell>
        </row>
        <row r="61">
          <cell r="C61">
            <v>6322.02</v>
          </cell>
          <cell r="F61">
            <v>1518.04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CB61"/>
  <sheetViews>
    <sheetView tabSelected="1" zoomScale="85" zoomScaleNormal="85" zoomScalePageLayoutView="0" workbookViewId="0" topLeftCell="A22">
      <selection activeCell="B49" sqref="B49"/>
    </sheetView>
  </sheetViews>
  <sheetFormatPr defaultColWidth="11.421875" defaultRowHeight="12.75"/>
  <cols>
    <col min="1" max="1" width="2.7109375" style="2" customWidth="1"/>
    <col min="2" max="2" width="10.7109375" style="2" customWidth="1"/>
    <col min="3" max="3" width="30.7109375" style="2" customWidth="1"/>
    <col min="4" max="4" width="12.7109375" style="2" customWidth="1"/>
    <col min="5" max="5" width="12.7109375" style="4" customWidth="1"/>
    <col min="6" max="6" width="12.7109375" style="2" customWidth="1"/>
    <col min="7" max="7" width="12.7109375" style="4" customWidth="1"/>
    <col min="8" max="11" width="12.7109375" style="2" customWidth="1"/>
    <col min="12" max="17" width="11.7109375" style="2" customWidth="1"/>
    <col min="18" max="18" width="2.28125" style="2" customWidth="1"/>
    <col min="19" max="62" width="11.7109375" style="2" customWidth="1"/>
    <col min="63" max="64" width="11.7109375" style="2" hidden="1" customWidth="1"/>
    <col min="65" max="65" width="7.421875" style="2" hidden="1" customWidth="1"/>
    <col min="66" max="66" width="12.28125" style="2" hidden="1" customWidth="1"/>
    <col min="67" max="67" width="9.421875" style="2" hidden="1" customWidth="1"/>
    <col min="68" max="68" width="12.28125" style="2" hidden="1" customWidth="1"/>
    <col min="69" max="70" width="4.7109375" style="2" hidden="1" customWidth="1"/>
    <col min="71" max="80" width="7.7109375" style="2" hidden="1" customWidth="1"/>
    <col min="81" max="81" width="12.7109375" style="2" customWidth="1"/>
    <col min="82" max="16384" width="11.421875" style="2" customWidth="1"/>
  </cols>
  <sheetData>
    <row r="1" spans="2:7" ht="15.75" customHeight="1">
      <c r="B1" s="1"/>
      <c r="C1" s="6"/>
      <c r="E1" s="3"/>
      <c r="G1" s="3"/>
    </row>
    <row r="2" spans="2:16" ht="15.75" customHeight="1">
      <c r="B2" s="1"/>
      <c r="C2" s="6"/>
      <c r="E2" s="3"/>
      <c r="G2" s="3"/>
      <c r="P2" s="21"/>
    </row>
    <row r="3" spans="2:16" ht="15.75" customHeight="1">
      <c r="B3" s="1"/>
      <c r="C3" s="6"/>
      <c r="E3" s="3"/>
      <c r="G3" s="3"/>
      <c r="P3" s="22"/>
    </row>
    <row r="4" spans="2:7" ht="15.75" customHeight="1">
      <c r="B4" s="1"/>
      <c r="C4" s="6"/>
      <c r="E4" s="3"/>
      <c r="G4" s="3"/>
    </row>
    <row r="5" spans="2:7" ht="12.75">
      <c r="B5" s="1"/>
      <c r="C5" s="6"/>
      <c r="E5" s="3"/>
      <c r="G5" s="3"/>
    </row>
    <row r="6" spans="2:68" ht="15.75">
      <c r="B6" s="34" t="s">
        <v>12</v>
      </c>
      <c r="C6" s="34"/>
      <c r="D6" s="34"/>
      <c r="E6" s="34"/>
      <c r="F6" s="34"/>
      <c r="G6" s="34"/>
      <c r="H6" s="34"/>
      <c r="I6" s="34"/>
      <c r="J6" s="34"/>
      <c r="K6" s="34"/>
      <c r="L6" s="34"/>
      <c r="M6" s="34"/>
      <c r="N6" s="34"/>
      <c r="O6" s="34"/>
      <c r="P6" s="34"/>
      <c r="Q6" s="34"/>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17"/>
      <c r="BO6" s="17"/>
      <c r="BP6" s="17"/>
    </row>
    <row r="7" spans="2:68" ht="15.75">
      <c r="B7" s="34" t="s">
        <v>9</v>
      </c>
      <c r="C7" s="34"/>
      <c r="D7" s="34"/>
      <c r="E7" s="34"/>
      <c r="F7" s="34"/>
      <c r="G7" s="34"/>
      <c r="H7" s="34"/>
      <c r="I7" s="34"/>
      <c r="J7" s="34"/>
      <c r="K7" s="34"/>
      <c r="L7" s="34"/>
      <c r="M7" s="34"/>
      <c r="N7" s="34"/>
      <c r="O7" s="34"/>
      <c r="P7" s="34"/>
      <c r="Q7" s="34"/>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17"/>
      <c r="BO7" s="17"/>
      <c r="BP7" s="17"/>
    </row>
    <row r="8" spans="2:68" ht="15.75">
      <c r="B8" s="34" t="s">
        <v>10</v>
      </c>
      <c r="C8" s="34"/>
      <c r="D8" s="34"/>
      <c r="E8" s="34"/>
      <c r="F8" s="34"/>
      <c r="G8" s="34"/>
      <c r="H8" s="34"/>
      <c r="I8" s="34"/>
      <c r="J8" s="34"/>
      <c r="K8" s="34"/>
      <c r="L8" s="34"/>
      <c r="M8" s="34"/>
      <c r="N8" s="34"/>
      <c r="O8" s="34"/>
      <c r="P8" s="34"/>
      <c r="Q8" s="34"/>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17"/>
      <c r="BO8" s="17"/>
      <c r="BP8" s="17"/>
    </row>
    <row r="9" spans="2:68" ht="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row>
    <row r="10" spans="2:68" ht="15.75">
      <c r="B10" s="34" t="s">
        <v>21</v>
      </c>
      <c r="C10" s="34"/>
      <c r="D10" s="34"/>
      <c r="E10" s="34"/>
      <c r="F10" s="34"/>
      <c r="G10" s="34"/>
      <c r="H10" s="34"/>
      <c r="I10" s="34"/>
      <c r="J10" s="34"/>
      <c r="K10" s="34"/>
      <c r="L10" s="34"/>
      <c r="M10" s="34"/>
      <c r="N10" s="34"/>
      <c r="O10" s="34"/>
      <c r="P10" s="34"/>
      <c r="Q10" s="34"/>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17"/>
      <c r="BO10" s="17"/>
      <c r="BP10" s="17"/>
    </row>
    <row r="11" spans="2:68" s="3" customFormat="1" ht="15.75">
      <c r="B11" s="34" t="s">
        <v>22</v>
      </c>
      <c r="C11" s="34"/>
      <c r="D11" s="34"/>
      <c r="E11" s="34"/>
      <c r="F11" s="34"/>
      <c r="G11" s="34"/>
      <c r="H11" s="34"/>
      <c r="I11" s="34"/>
      <c r="J11" s="34"/>
      <c r="K11" s="34"/>
      <c r="L11" s="34"/>
      <c r="M11" s="34"/>
      <c r="N11" s="34"/>
      <c r="O11" s="34"/>
      <c r="P11" s="34"/>
      <c r="Q11" s="34"/>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17"/>
      <c r="BO11" s="17"/>
      <c r="BP11" s="17"/>
    </row>
    <row r="12" spans="2:27" ht="19.5" thickBot="1">
      <c r="B12" s="3"/>
      <c r="C12" s="7" t="s">
        <v>11</v>
      </c>
      <c r="D12" s="29"/>
      <c r="E12" s="30"/>
      <c r="F12" s="31"/>
      <c r="G12" s="30"/>
      <c r="H12" s="21"/>
      <c r="I12" s="21"/>
      <c r="J12" s="21"/>
      <c r="K12" s="21"/>
      <c r="L12" s="21"/>
      <c r="M12" s="21"/>
      <c r="N12" s="21"/>
      <c r="O12" s="21"/>
      <c r="P12" s="21"/>
      <c r="Q12" s="21"/>
      <c r="AA12" s="2" t="s">
        <v>26</v>
      </c>
    </row>
    <row r="13" spans="2:71" ht="30" customHeight="1" thickTop="1">
      <c r="B13" s="43" t="s">
        <v>13</v>
      </c>
      <c r="C13" s="10" t="s">
        <v>14</v>
      </c>
      <c r="D13" s="11">
        <v>42339</v>
      </c>
      <c r="E13" s="11">
        <v>42705</v>
      </c>
      <c r="F13" s="11">
        <v>42736</v>
      </c>
      <c r="G13" s="11">
        <v>42767</v>
      </c>
      <c r="H13" s="11">
        <v>42795</v>
      </c>
      <c r="I13" s="11">
        <v>42826</v>
      </c>
      <c r="J13" s="11">
        <v>42856</v>
      </c>
      <c r="K13" s="11">
        <v>42887</v>
      </c>
      <c r="L13" s="11">
        <v>42917</v>
      </c>
      <c r="M13" s="11">
        <v>42948</v>
      </c>
      <c r="N13" s="11">
        <v>42979</v>
      </c>
      <c r="O13" s="11">
        <v>43009</v>
      </c>
      <c r="P13" s="11">
        <v>43040</v>
      </c>
      <c r="Q13" s="11">
        <v>43070</v>
      </c>
      <c r="R13" s="27"/>
      <c r="S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5"/>
      <c r="BL13" s="25"/>
      <c r="BM13" s="25"/>
      <c r="BN13" s="24">
        <v>42370</v>
      </c>
      <c r="BO13" s="3"/>
      <c r="BP13" s="24">
        <v>42401</v>
      </c>
      <c r="BQ13" s="3"/>
      <c r="BR13" s="3"/>
      <c r="BS13" s="3"/>
    </row>
    <row r="14" spans="2:80" ht="12.75" customHeight="1">
      <c r="B14" s="44"/>
      <c r="C14" s="12" t="s">
        <v>0</v>
      </c>
      <c r="D14" s="13">
        <v>12612.51029996194</v>
      </c>
      <c r="E14" s="13">
        <v>9755.26</v>
      </c>
      <c r="F14" s="13">
        <v>9755.26</v>
      </c>
      <c r="G14" s="13">
        <v>9755.26</v>
      </c>
      <c r="H14" s="13">
        <v>10115.24</v>
      </c>
      <c r="I14" s="13">
        <v>10115.24</v>
      </c>
      <c r="J14" s="13">
        <v>10115.24</v>
      </c>
      <c r="K14" s="13">
        <v>10115.24</v>
      </c>
      <c r="L14" s="13">
        <v>10115.24</v>
      </c>
      <c r="M14" s="13">
        <v>10115.24</v>
      </c>
      <c r="N14" s="13">
        <v>10115.24</v>
      </c>
      <c r="O14" s="13">
        <v>10115.24</v>
      </c>
      <c r="P14" s="13">
        <v>10115.24</v>
      </c>
      <c r="Q14" s="13">
        <v>10115.24</v>
      </c>
      <c r="R14" s="26"/>
      <c r="S14" s="26"/>
      <c r="V14" s="26"/>
      <c r="W14" s="26"/>
      <c r="X14" s="26"/>
      <c r="Y14" s="26"/>
      <c r="Z14" s="26"/>
      <c r="AA14" s="26">
        <f>+'[2]tarifas  en Sept $ mar 2017'!C53*2</f>
        <v>10115.24</v>
      </c>
      <c r="AB14" s="26">
        <f>+Q14-AA14</f>
        <v>0</v>
      </c>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v>11828.71648</v>
      </c>
      <c r="BL14" s="26">
        <f aca="true" t="shared" si="0" ref="BL14:BL34">+BK14-D14</f>
        <v>-783.7938199619402</v>
      </c>
      <c r="BM14" s="26">
        <f aca="true" t="shared" si="1" ref="BM14:BM19">+F14-E14</f>
        <v>0</v>
      </c>
      <c r="BN14" s="8">
        <v>12612.51029996</v>
      </c>
      <c r="BO14" s="8">
        <f aca="true" t="shared" si="2" ref="BO14:BO19">+BN14-F14</f>
        <v>2857.25029996</v>
      </c>
      <c r="BP14" s="8">
        <v>13113.52965912</v>
      </c>
      <c r="BQ14" s="8" t="e">
        <f>+BP14-#REF!</f>
        <v>#REF!</v>
      </c>
      <c r="BR14" s="8"/>
      <c r="BS14" s="23">
        <f aca="true" t="shared" si="3" ref="BS14:BV19">+G14-H14</f>
        <v>-359.97999999999956</v>
      </c>
      <c r="BT14" s="23">
        <f t="shared" si="3"/>
        <v>0</v>
      </c>
      <c r="BU14" s="23">
        <f t="shared" si="3"/>
        <v>0</v>
      </c>
      <c r="BV14" s="23">
        <f t="shared" si="3"/>
        <v>0</v>
      </c>
      <c r="BW14" s="23" t="e">
        <f>+K14-#REF!</f>
        <v>#REF!</v>
      </c>
      <c r="BX14" s="23" t="e">
        <f>+#REF!-#REF!</f>
        <v>#REF!</v>
      </c>
      <c r="BY14" s="23" t="e">
        <f>+#REF!-#REF!</f>
        <v>#REF!</v>
      </c>
      <c r="BZ14" s="23" t="e">
        <f>+#REF!-#REF!</f>
        <v>#REF!</v>
      </c>
      <c r="CA14" s="23" t="e">
        <f>+#REF!-#REF!</f>
        <v>#REF!</v>
      </c>
      <c r="CB14" s="23" t="e">
        <f>+#REF!-#REF!</f>
        <v>#REF!</v>
      </c>
    </row>
    <row r="15" spans="2:80" ht="12.75" customHeight="1">
      <c r="B15" s="44"/>
      <c r="C15" s="12" t="s">
        <v>1</v>
      </c>
      <c r="D15" s="13">
        <v>12612.51029996194</v>
      </c>
      <c r="E15" s="13">
        <v>9755.26</v>
      </c>
      <c r="F15" s="13">
        <v>9755.26</v>
      </c>
      <c r="G15" s="13">
        <v>9755.26</v>
      </c>
      <c r="H15" s="13">
        <v>10115.24</v>
      </c>
      <c r="I15" s="13">
        <v>10115.24</v>
      </c>
      <c r="J15" s="13">
        <v>10115.24</v>
      </c>
      <c r="K15" s="13">
        <v>10115.24</v>
      </c>
      <c r="L15" s="13">
        <v>10115.24</v>
      </c>
      <c r="M15" s="13">
        <v>10115.24</v>
      </c>
      <c r="N15" s="13">
        <v>10115.24</v>
      </c>
      <c r="O15" s="13">
        <v>10115.24</v>
      </c>
      <c r="P15" s="13">
        <v>10115.24</v>
      </c>
      <c r="Q15" s="13">
        <v>10115.24</v>
      </c>
      <c r="R15" s="26"/>
      <c r="S15" s="26"/>
      <c r="V15" s="26"/>
      <c r="W15" s="26"/>
      <c r="X15" s="26"/>
      <c r="Y15" s="26"/>
      <c r="Z15" s="26"/>
      <c r="AA15" s="26">
        <f>+'[2]tarifas  en Sept $ mar 2017'!C54*2</f>
        <v>10115.24</v>
      </c>
      <c r="AB15" s="26">
        <f>+Q15-AA15</f>
        <v>0</v>
      </c>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v>11828.71648</v>
      </c>
      <c r="BL15" s="26">
        <f t="shared" si="0"/>
        <v>-783.7938199619402</v>
      </c>
      <c r="BM15" s="26">
        <f t="shared" si="1"/>
        <v>0</v>
      </c>
      <c r="BN15" s="8">
        <v>12612.51029996</v>
      </c>
      <c r="BO15" s="8">
        <f t="shared" si="2"/>
        <v>2857.25029996</v>
      </c>
      <c r="BP15" s="8">
        <v>13113.52965912</v>
      </c>
      <c r="BQ15" s="8" t="e">
        <f>+BP15-#REF!</f>
        <v>#REF!</v>
      </c>
      <c r="BR15" s="8"/>
      <c r="BS15" s="23">
        <f t="shared" si="3"/>
        <v>-359.97999999999956</v>
      </c>
      <c r="BT15" s="23">
        <f t="shared" si="3"/>
        <v>0</v>
      </c>
      <c r="BU15" s="23">
        <f t="shared" si="3"/>
        <v>0</v>
      </c>
      <c r="BV15" s="23">
        <f t="shared" si="3"/>
        <v>0</v>
      </c>
      <c r="BW15" s="23" t="e">
        <f>+K15-#REF!</f>
        <v>#REF!</v>
      </c>
      <c r="BX15" s="23" t="e">
        <f>+#REF!-#REF!</f>
        <v>#REF!</v>
      </c>
      <c r="BY15" s="23" t="e">
        <f>+#REF!-#REF!</f>
        <v>#REF!</v>
      </c>
      <c r="BZ15" s="23" t="e">
        <f>+#REF!-#REF!</f>
        <v>#REF!</v>
      </c>
      <c r="CA15" s="23" t="e">
        <f>+#REF!-#REF!</f>
        <v>#REF!</v>
      </c>
      <c r="CB15" s="23" t="e">
        <f>+#REF!-#REF!</f>
        <v>#REF!</v>
      </c>
    </row>
    <row r="16" spans="2:80" ht="12.75" customHeight="1">
      <c r="B16" s="44"/>
      <c r="C16" s="12" t="s">
        <v>2</v>
      </c>
      <c r="D16" s="13">
        <v>14189.085133930981</v>
      </c>
      <c r="E16" s="13">
        <v>10974.68</v>
      </c>
      <c r="F16" s="13">
        <v>10974.68</v>
      </c>
      <c r="G16" s="13">
        <v>10974.68</v>
      </c>
      <c r="H16" s="13">
        <v>11379.64</v>
      </c>
      <c r="I16" s="13">
        <v>11379.64</v>
      </c>
      <c r="J16" s="13">
        <v>11379.64</v>
      </c>
      <c r="K16" s="13">
        <v>11379.64</v>
      </c>
      <c r="L16" s="13">
        <v>11379.64</v>
      </c>
      <c r="M16" s="13">
        <v>11379.64</v>
      </c>
      <c r="N16" s="13">
        <v>11379.64</v>
      </c>
      <c r="O16" s="13">
        <v>11379.64</v>
      </c>
      <c r="P16" s="13">
        <v>11379.64</v>
      </c>
      <c r="Q16" s="13">
        <v>11379.64</v>
      </c>
      <c r="R16" s="26"/>
      <c r="S16" s="26"/>
      <c r="V16" s="26"/>
      <c r="W16" s="26"/>
      <c r="X16" s="26"/>
      <c r="Y16" s="26"/>
      <c r="Z16" s="26"/>
      <c r="AA16" s="26">
        <f>+'[2]tarifas  en Sept $ mar 2017'!C55*2</f>
        <v>11379.64</v>
      </c>
      <c r="AB16" s="26">
        <f>+Q16-AA16</f>
        <v>0</v>
      </c>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v>13307.3164</v>
      </c>
      <c r="BL16" s="26">
        <f t="shared" si="0"/>
        <v>-881.7687339309814</v>
      </c>
      <c r="BM16" s="26">
        <f t="shared" si="1"/>
        <v>0</v>
      </c>
      <c r="BN16" s="8">
        <v>14189.08513394</v>
      </c>
      <c r="BO16" s="8">
        <f t="shared" si="2"/>
        <v>3214.4051339399994</v>
      </c>
      <c r="BP16" s="8">
        <v>14752.7323518</v>
      </c>
      <c r="BQ16" s="8" t="e">
        <f>+BP16-#REF!</f>
        <v>#REF!</v>
      </c>
      <c r="BR16" s="8"/>
      <c r="BS16" s="23">
        <f t="shared" si="3"/>
        <v>-404.9599999999991</v>
      </c>
      <c r="BT16" s="23">
        <f t="shared" si="3"/>
        <v>0</v>
      </c>
      <c r="BU16" s="23">
        <f t="shared" si="3"/>
        <v>0</v>
      </c>
      <c r="BV16" s="23">
        <f t="shared" si="3"/>
        <v>0</v>
      </c>
      <c r="BW16" s="23" t="e">
        <f>+K16-#REF!</f>
        <v>#REF!</v>
      </c>
      <c r="BX16" s="23" t="e">
        <f>+#REF!-#REF!</f>
        <v>#REF!</v>
      </c>
      <c r="BY16" s="23" t="e">
        <f>+#REF!-#REF!</f>
        <v>#REF!</v>
      </c>
      <c r="BZ16" s="23" t="e">
        <f>+#REF!-#REF!</f>
        <v>#REF!</v>
      </c>
      <c r="CA16" s="23" t="e">
        <f>+#REF!-#REF!</f>
        <v>#REF!</v>
      </c>
      <c r="CB16" s="23" t="e">
        <f>+#REF!-#REF!</f>
        <v>#REF!</v>
      </c>
    </row>
    <row r="17" spans="2:80" ht="12.75" customHeight="1">
      <c r="B17" s="44"/>
      <c r="C17" s="12" t="s">
        <v>3</v>
      </c>
      <c r="D17" s="13">
        <v>15765.637874952423</v>
      </c>
      <c r="E17" s="13">
        <v>12194.08</v>
      </c>
      <c r="F17" s="13">
        <v>12194.08</v>
      </c>
      <c r="G17" s="13">
        <v>12194.08</v>
      </c>
      <c r="H17" s="13">
        <v>12644.04</v>
      </c>
      <c r="I17" s="13">
        <v>12644.04</v>
      </c>
      <c r="J17" s="13">
        <v>12644.04</v>
      </c>
      <c r="K17" s="13">
        <v>12644.04</v>
      </c>
      <c r="L17" s="13">
        <v>12644.04</v>
      </c>
      <c r="M17" s="13">
        <v>12644.04</v>
      </c>
      <c r="N17" s="13">
        <v>12644.04</v>
      </c>
      <c r="O17" s="13">
        <v>12644.04</v>
      </c>
      <c r="P17" s="13">
        <v>12644.04</v>
      </c>
      <c r="Q17" s="13">
        <v>12644.04</v>
      </c>
      <c r="R17" s="26"/>
      <c r="S17" s="26"/>
      <c r="V17" s="26"/>
      <c r="W17" s="26"/>
      <c r="X17" s="26"/>
      <c r="Y17" s="26"/>
      <c r="Z17" s="26"/>
      <c r="AA17" s="26">
        <f>+'[2]tarifas  en Sept $ mar 2017'!C56*2</f>
        <v>12644.04</v>
      </c>
      <c r="AB17" s="26">
        <f>+Q17-AA17</f>
        <v>0</v>
      </c>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v>14785.8956</v>
      </c>
      <c r="BL17" s="26">
        <f t="shared" si="0"/>
        <v>-979.742274952423</v>
      </c>
      <c r="BM17" s="26">
        <f t="shared" si="1"/>
        <v>0</v>
      </c>
      <c r="BN17" s="8">
        <v>15765.63787496</v>
      </c>
      <c r="BO17" s="8">
        <f t="shared" si="2"/>
        <v>3571.557874960001</v>
      </c>
      <c r="BP17" s="8">
        <v>16391.9120739</v>
      </c>
      <c r="BQ17" s="8" t="e">
        <f>+BP17-#REF!</f>
        <v>#REF!</v>
      </c>
      <c r="BR17" s="8"/>
      <c r="BS17" s="23">
        <f t="shared" si="3"/>
        <v>-449.96000000000095</v>
      </c>
      <c r="BT17" s="23">
        <f t="shared" si="3"/>
        <v>0</v>
      </c>
      <c r="BU17" s="23">
        <f t="shared" si="3"/>
        <v>0</v>
      </c>
      <c r="BV17" s="23">
        <f t="shared" si="3"/>
        <v>0</v>
      </c>
      <c r="BW17" s="23" t="e">
        <f>+K17-#REF!</f>
        <v>#REF!</v>
      </c>
      <c r="BX17" s="23" t="e">
        <f>+#REF!-#REF!</f>
        <v>#REF!</v>
      </c>
      <c r="BY17" s="23" t="e">
        <f>+#REF!-#REF!</f>
        <v>#REF!</v>
      </c>
      <c r="BZ17" s="23" t="e">
        <f>+#REF!-#REF!</f>
        <v>#REF!</v>
      </c>
      <c r="CA17" s="23" t="e">
        <f>+#REF!-#REF!</f>
        <v>#REF!</v>
      </c>
      <c r="CB17" s="23" t="e">
        <f>+#REF!-#REF!</f>
        <v>#REF!</v>
      </c>
    </row>
    <row r="18" spans="2:80" ht="12.75" customHeight="1">
      <c r="B18" s="44"/>
      <c r="C18" s="12" t="s">
        <v>4</v>
      </c>
      <c r="D18" s="13">
        <v>23648.467858902437</v>
      </c>
      <c r="E18" s="13">
        <v>18291.12</v>
      </c>
      <c r="F18" s="13">
        <v>18291.12</v>
      </c>
      <c r="G18" s="13">
        <v>18291.12</v>
      </c>
      <c r="H18" s="13">
        <v>18966.06</v>
      </c>
      <c r="I18" s="13">
        <v>18966.06</v>
      </c>
      <c r="J18" s="13">
        <v>18966.06</v>
      </c>
      <c r="K18" s="13">
        <v>18966.06</v>
      </c>
      <c r="L18" s="13">
        <v>18966.06</v>
      </c>
      <c r="M18" s="13">
        <v>18966.06</v>
      </c>
      <c r="N18" s="13">
        <v>18966.06</v>
      </c>
      <c r="O18" s="13">
        <v>18966.06</v>
      </c>
      <c r="P18" s="13">
        <v>18966.06</v>
      </c>
      <c r="Q18" s="13">
        <v>18966.06</v>
      </c>
      <c r="R18" s="26"/>
      <c r="S18" s="26"/>
      <c r="V18" s="26"/>
      <c r="W18" s="26"/>
      <c r="X18" s="26"/>
      <c r="Y18" s="26"/>
      <c r="Z18" s="26"/>
      <c r="AA18" s="26">
        <f>+'[2]tarifas  en Sept $ mar 2017'!C57*2</f>
        <v>18966.06</v>
      </c>
      <c r="AB18" s="26">
        <f>+Q18-AA18</f>
        <v>0</v>
      </c>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v>22178.85376</v>
      </c>
      <c r="BL18" s="26">
        <f t="shared" si="0"/>
        <v>-1469.6140989024352</v>
      </c>
      <c r="BM18" s="26">
        <f t="shared" si="1"/>
        <v>0</v>
      </c>
      <c r="BN18" s="8">
        <v>23648.46785892</v>
      </c>
      <c r="BO18" s="8">
        <f t="shared" si="2"/>
        <v>5357.347858920002</v>
      </c>
      <c r="BP18" s="8">
        <v>24587.87959614</v>
      </c>
      <c r="BQ18" s="8" t="e">
        <f>+BP18-#REF!</f>
        <v>#REF!</v>
      </c>
      <c r="BR18" s="8"/>
      <c r="BS18" s="23">
        <f t="shared" si="3"/>
        <v>-674.9400000000023</v>
      </c>
      <c r="BT18" s="23">
        <f t="shared" si="3"/>
        <v>0</v>
      </c>
      <c r="BU18" s="23">
        <f t="shared" si="3"/>
        <v>0</v>
      </c>
      <c r="BV18" s="23">
        <f t="shared" si="3"/>
        <v>0</v>
      </c>
      <c r="BW18" s="23" t="e">
        <f>+K18-#REF!</f>
        <v>#REF!</v>
      </c>
      <c r="BX18" s="23" t="e">
        <f>+#REF!-#REF!</f>
        <v>#REF!</v>
      </c>
      <c r="BY18" s="23" t="e">
        <f>+#REF!-#REF!</f>
        <v>#REF!</v>
      </c>
      <c r="BZ18" s="23" t="e">
        <f>+#REF!-#REF!</f>
        <v>#REF!</v>
      </c>
      <c r="CA18" s="23" t="e">
        <f>+#REF!-#REF!</f>
        <v>#REF!</v>
      </c>
      <c r="CB18" s="23" t="e">
        <f>+#REF!-#REF!</f>
        <v>#REF!</v>
      </c>
    </row>
    <row r="19" spans="2:80" ht="12.75" customHeight="1" thickBot="1">
      <c r="B19" s="44"/>
      <c r="C19" s="14" t="s">
        <v>5</v>
      </c>
      <c r="D19" s="13">
        <v>25225.02059992388</v>
      </c>
      <c r="E19" s="13">
        <v>19510.52</v>
      </c>
      <c r="F19" s="13">
        <v>19510.52</v>
      </c>
      <c r="G19" s="13">
        <v>19510.52</v>
      </c>
      <c r="H19" s="13">
        <v>20230.46</v>
      </c>
      <c r="I19" s="13">
        <v>20230.46</v>
      </c>
      <c r="J19" s="13">
        <v>20230.46</v>
      </c>
      <c r="K19" s="13">
        <v>20230.46</v>
      </c>
      <c r="L19" s="13">
        <v>20230.46</v>
      </c>
      <c r="M19" s="13">
        <v>20230.46</v>
      </c>
      <c r="N19" s="13">
        <v>20230.46</v>
      </c>
      <c r="O19" s="13">
        <v>20230.46</v>
      </c>
      <c r="P19" s="13">
        <v>20230.46</v>
      </c>
      <c r="Q19" s="13">
        <v>20230.46</v>
      </c>
      <c r="R19" s="26"/>
      <c r="S19" s="26"/>
      <c r="V19" s="26"/>
      <c r="W19" s="26"/>
      <c r="X19" s="26"/>
      <c r="Y19" s="26"/>
      <c r="Z19" s="26"/>
      <c r="AA19" s="26">
        <f>+'[2]tarifas  en Sept $ mar 2017'!C58*2</f>
        <v>20230.46</v>
      </c>
      <c r="AB19" s="26">
        <f>+Q19-AA19</f>
        <v>0</v>
      </c>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v>23657.43296</v>
      </c>
      <c r="BL19" s="26">
        <f t="shared" si="0"/>
        <v>-1567.5876399238805</v>
      </c>
      <c r="BM19" s="26">
        <f t="shared" si="1"/>
        <v>0</v>
      </c>
      <c r="BN19" s="8">
        <v>25225.02059994</v>
      </c>
      <c r="BO19" s="8">
        <f t="shared" si="2"/>
        <v>5714.500599939998</v>
      </c>
      <c r="BP19" s="8">
        <v>26227.05931826</v>
      </c>
      <c r="BQ19" s="8" t="e">
        <f>+BP19-#REF!</f>
        <v>#REF!</v>
      </c>
      <c r="BR19" s="8"/>
      <c r="BS19" s="23">
        <f t="shared" si="3"/>
        <v>-719.9399999999987</v>
      </c>
      <c r="BT19" s="23">
        <f t="shared" si="3"/>
        <v>0</v>
      </c>
      <c r="BU19" s="23">
        <f t="shared" si="3"/>
        <v>0</v>
      </c>
      <c r="BV19" s="23">
        <f t="shared" si="3"/>
        <v>0</v>
      </c>
      <c r="BW19" s="23" t="e">
        <f>+K19-#REF!</f>
        <v>#REF!</v>
      </c>
      <c r="BX19" s="23" t="e">
        <f>+#REF!-#REF!</f>
        <v>#REF!</v>
      </c>
      <c r="BY19" s="23" t="e">
        <f>+#REF!-#REF!</f>
        <v>#REF!</v>
      </c>
      <c r="BZ19" s="23" t="e">
        <f>+#REF!-#REF!</f>
        <v>#REF!</v>
      </c>
      <c r="CA19" s="23" t="e">
        <f>+#REF!-#REF!</f>
        <v>#REF!</v>
      </c>
      <c r="CB19" s="23" t="e">
        <f>+#REF!-#REF!</f>
        <v>#REF!</v>
      </c>
    </row>
    <row r="20" spans="2:80" ht="26.25" customHeight="1" thickTop="1">
      <c r="B20" s="44"/>
      <c r="C20" s="10" t="s">
        <v>15</v>
      </c>
      <c r="D20" s="11">
        <v>42339</v>
      </c>
      <c r="E20" s="11">
        <v>42705</v>
      </c>
      <c r="F20" s="11">
        <v>42736</v>
      </c>
      <c r="G20" s="11">
        <v>42767</v>
      </c>
      <c r="H20" s="11">
        <v>42795</v>
      </c>
      <c r="I20" s="11">
        <v>42826</v>
      </c>
      <c r="J20" s="11">
        <v>42856</v>
      </c>
      <c r="K20" s="11">
        <v>42887</v>
      </c>
      <c r="L20" s="11">
        <v>42917</v>
      </c>
      <c r="M20" s="11">
        <v>42948</v>
      </c>
      <c r="N20" s="11">
        <v>42979</v>
      </c>
      <c r="O20" s="11">
        <v>43009</v>
      </c>
      <c r="P20" s="11">
        <v>43040</v>
      </c>
      <c r="Q20" s="11">
        <v>43070</v>
      </c>
      <c r="R20" s="27"/>
      <c r="S20" s="27"/>
      <c r="V20" s="27"/>
      <c r="W20" s="27"/>
      <c r="X20" s="27"/>
      <c r="Y20" s="27"/>
      <c r="Z20" s="27"/>
      <c r="AA20" s="26"/>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5"/>
      <c r="BL20" s="26">
        <f t="shared" si="0"/>
        <v>-42339</v>
      </c>
      <c r="BM20" s="26"/>
      <c r="BN20" s="8"/>
      <c r="BO20" s="8"/>
      <c r="BP20" s="8"/>
      <c r="BQ20" s="8"/>
      <c r="BR20" s="8"/>
      <c r="BS20" s="23"/>
      <c r="BT20" s="23"/>
      <c r="BU20" s="23"/>
      <c r="BV20" s="23"/>
      <c r="BW20" s="23"/>
      <c r="BX20" s="23"/>
      <c r="BY20" s="23"/>
      <c r="BZ20" s="23"/>
      <c r="CA20" s="23"/>
      <c r="CB20" s="23"/>
    </row>
    <row r="21" spans="2:80" ht="12.75" customHeight="1">
      <c r="B21" s="44"/>
      <c r="C21" s="12" t="s">
        <v>0</v>
      </c>
      <c r="D21" s="13">
        <v>1523.8058286168903</v>
      </c>
      <c r="E21" s="13">
        <v>1168.72</v>
      </c>
      <c r="F21" s="13">
        <v>1168.72</v>
      </c>
      <c r="G21" s="13">
        <v>1168.72</v>
      </c>
      <c r="H21" s="13">
        <v>1211.71</v>
      </c>
      <c r="I21" s="13">
        <v>1211.71</v>
      </c>
      <c r="J21" s="13">
        <v>1211.71</v>
      </c>
      <c r="K21" s="13">
        <v>1211.71</v>
      </c>
      <c r="L21" s="13">
        <v>1211.71</v>
      </c>
      <c r="M21" s="13">
        <v>1211.71</v>
      </c>
      <c r="N21" s="13">
        <v>1214.43</v>
      </c>
      <c r="O21" s="13">
        <v>1214.43</v>
      </c>
      <c r="P21" s="13">
        <v>1214.43</v>
      </c>
      <c r="Q21" s="13">
        <v>1214.43</v>
      </c>
      <c r="R21" s="26"/>
      <c r="S21" s="26"/>
      <c r="V21" s="26"/>
      <c r="W21" s="26"/>
      <c r="X21" s="26"/>
      <c r="Y21" s="26"/>
      <c r="Z21" s="26"/>
      <c r="AA21" s="26">
        <f>+'[2]tarifas  en Sept $ mar 2017'!F53</f>
        <v>1214.44</v>
      </c>
      <c r="AB21" s="26">
        <f>+Q21-AA21</f>
        <v>-0.009999999999990905</v>
      </c>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v>1429.1102</v>
      </c>
      <c r="BL21" s="26">
        <f t="shared" si="0"/>
        <v>-94.69562861689019</v>
      </c>
      <c r="BM21" s="26">
        <f aca="true" t="shared" si="4" ref="BM21:BM26">+F21-E21</f>
        <v>0</v>
      </c>
      <c r="BN21" s="8">
        <v>1523.80582862</v>
      </c>
      <c r="BO21" s="8">
        <f aca="true" t="shared" si="5" ref="BO21:BO26">+BN21-F21</f>
        <v>355.08582862000003</v>
      </c>
      <c r="BP21" s="8">
        <v>1584.33749136</v>
      </c>
      <c r="BQ21" s="8" t="e">
        <f>+BP21-#REF!</f>
        <v>#REF!</v>
      </c>
      <c r="BR21" s="8"/>
      <c r="BS21" s="23">
        <f aca="true" t="shared" si="6" ref="BS21:BV26">+G21-H21</f>
        <v>-42.99000000000001</v>
      </c>
      <c r="BT21" s="23">
        <f t="shared" si="6"/>
        <v>0</v>
      </c>
      <c r="BU21" s="23">
        <f t="shared" si="6"/>
        <v>0</v>
      </c>
      <c r="BV21" s="23">
        <f t="shared" si="6"/>
        <v>0</v>
      </c>
      <c r="BW21" s="23" t="e">
        <f>+K21-#REF!</f>
        <v>#REF!</v>
      </c>
      <c r="BX21" s="23" t="e">
        <f>+#REF!-#REF!</f>
        <v>#REF!</v>
      </c>
      <c r="BY21" s="23" t="e">
        <f>+#REF!-#REF!</f>
        <v>#REF!</v>
      </c>
      <c r="BZ21" s="23" t="e">
        <f>+#REF!-#REF!</f>
        <v>#REF!</v>
      </c>
      <c r="CA21" s="23" t="e">
        <f>+#REF!-#REF!</f>
        <v>#REF!</v>
      </c>
      <c r="CB21" s="23" t="e">
        <f>+#REF!-#REF!</f>
        <v>#REF!</v>
      </c>
    </row>
    <row r="22" spans="2:80" ht="12.75" customHeight="1">
      <c r="B22" s="44"/>
      <c r="C22" s="12" t="s">
        <v>1</v>
      </c>
      <c r="D22" s="13">
        <v>1523.8058286168903</v>
      </c>
      <c r="E22" s="13">
        <v>1168.72</v>
      </c>
      <c r="F22" s="13">
        <v>1168.72</v>
      </c>
      <c r="G22" s="13">
        <v>1168.72</v>
      </c>
      <c r="H22" s="13">
        <v>1211.71</v>
      </c>
      <c r="I22" s="13">
        <v>1211.71</v>
      </c>
      <c r="J22" s="13">
        <v>1211.71</v>
      </c>
      <c r="K22" s="13">
        <v>1211.71</v>
      </c>
      <c r="L22" s="13">
        <v>1211.71</v>
      </c>
      <c r="M22" s="13">
        <v>1211.71</v>
      </c>
      <c r="N22" s="13">
        <v>1214.43</v>
      </c>
      <c r="O22" s="13">
        <v>1214.43</v>
      </c>
      <c r="P22" s="13">
        <v>1214.43</v>
      </c>
      <c r="Q22" s="13">
        <v>1214.43</v>
      </c>
      <c r="R22" s="26"/>
      <c r="S22" s="26"/>
      <c r="V22" s="26"/>
      <c r="W22" s="26"/>
      <c r="X22" s="26"/>
      <c r="Y22" s="26"/>
      <c r="Z22" s="26"/>
      <c r="AA22" s="26">
        <f>+'[2]tarifas  en Sept $ mar 2017'!F54</f>
        <v>1214.44</v>
      </c>
      <c r="AB22" s="26">
        <f>+Q22-AA22</f>
        <v>-0.009999999999990905</v>
      </c>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v>1429.1102</v>
      </c>
      <c r="BL22" s="26">
        <f t="shared" si="0"/>
        <v>-94.69562861689019</v>
      </c>
      <c r="BM22" s="26">
        <f t="shared" si="4"/>
        <v>0</v>
      </c>
      <c r="BN22" s="8">
        <v>1523.80582862</v>
      </c>
      <c r="BO22" s="8">
        <f t="shared" si="5"/>
        <v>355.08582862000003</v>
      </c>
      <c r="BP22" s="8">
        <v>1584.33749136</v>
      </c>
      <c r="BQ22" s="8" t="e">
        <f>+BP22-#REF!</f>
        <v>#REF!</v>
      </c>
      <c r="BR22" s="8"/>
      <c r="BS22" s="23">
        <f t="shared" si="6"/>
        <v>-42.99000000000001</v>
      </c>
      <c r="BT22" s="23">
        <f t="shared" si="6"/>
        <v>0</v>
      </c>
      <c r="BU22" s="23">
        <f t="shared" si="6"/>
        <v>0</v>
      </c>
      <c r="BV22" s="23">
        <f t="shared" si="6"/>
        <v>0</v>
      </c>
      <c r="BW22" s="23" t="e">
        <f>+K22-#REF!</f>
        <v>#REF!</v>
      </c>
      <c r="BX22" s="23" t="e">
        <f>+#REF!-#REF!</f>
        <v>#REF!</v>
      </c>
      <c r="BY22" s="23" t="e">
        <f>+#REF!-#REF!</f>
        <v>#REF!</v>
      </c>
      <c r="BZ22" s="23" t="e">
        <f>+#REF!-#REF!</f>
        <v>#REF!</v>
      </c>
      <c r="CA22" s="23" t="e">
        <f>+#REF!-#REF!</f>
        <v>#REF!</v>
      </c>
      <c r="CB22" s="23" t="e">
        <f>+#REF!-#REF!</f>
        <v>#REF!</v>
      </c>
    </row>
    <row r="23" spans="2:80" ht="12.75" customHeight="1">
      <c r="B23" s="44"/>
      <c r="C23" s="12" t="s">
        <v>2</v>
      </c>
      <c r="D23" s="13">
        <v>1714.2801763847763</v>
      </c>
      <c r="E23" s="13">
        <v>1314.81</v>
      </c>
      <c r="F23" s="13">
        <v>1314.81</v>
      </c>
      <c r="G23" s="13">
        <v>1314.81</v>
      </c>
      <c r="H23" s="13">
        <v>1363.17</v>
      </c>
      <c r="I23" s="13">
        <v>1363.17</v>
      </c>
      <c r="J23" s="13">
        <v>1363.17</v>
      </c>
      <c r="K23" s="13">
        <v>1363.17</v>
      </c>
      <c r="L23" s="13">
        <v>1363.17</v>
      </c>
      <c r="M23" s="13">
        <v>1363.17</v>
      </c>
      <c r="N23" s="13">
        <v>1366.24</v>
      </c>
      <c r="O23" s="13">
        <v>1366.24</v>
      </c>
      <c r="P23" s="13">
        <v>1366.24</v>
      </c>
      <c r="Q23" s="13">
        <v>1366.24</v>
      </c>
      <c r="R23" s="26"/>
      <c r="S23" s="26"/>
      <c r="V23" s="26"/>
      <c r="W23" s="26"/>
      <c r="X23" s="26"/>
      <c r="Y23" s="26"/>
      <c r="Z23" s="26"/>
      <c r="AA23" s="26">
        <f>+'[2]tarifas  en Sept $ mar 2017'!F55</f>
        <v>1366.24</v>
      </c>
      <c r="AB23" s="26">
        <f>+Q23-AA23</f>
        <v>0</v>
      </c>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v>1607.74768</v>
      </c>
      <c r="BL23" s="26">
        <f t="shared" si="0"/>
        <v>-106.53249638477632</v>
      </c>
      <c r="BM23" s="26">
        <f t="shared" si="4"/>
        <v>0</v>
      </c>
      <c r="BN23" s="8">
        <v>1714.28017639</v>
      </c>
      <c r="BO23" s="8">
        <f t="shared" si="5"/>
        <v>399.47017639</v>
      </c>
      <c r="BP23" s="8">
        <v>1782.37824212</v>
      </c>
      <c r="BQ23" s="8" t="e">
        <f>+BP23-#REF!</f>
        <v>#REF!</v>
      </c>
      <c r="BR23" s="8"/>
      <c r="BS23" s="23">
        <f t="shared" si="6"/>
        <v>-48.36000000000013</v>
      </c>
      <c r="BT23" s="23">
        <f t="shared" si="6"/>
        <v>0</v>
      </c>
      <c r="BU23" s="23">
        <f t="shared" si="6"/>
        <v>0</v>
      </c>
      <c r="BV23" s="23">
        <f t="shared" si="6"/>
        <v>0</v>
      </c>
      <c r="BW23" s="23" t="e">
        <f>+K23-#REF!</f>
        <v>#REF!</v>
      </c>
      <c r="BX23" s="23" t="e">
        <f>+#REF!-#REF!</f>
        <v>#REF!</v>
      </c>
      <c r="BY23" s="23" t="e">
        <f>+#REF!-#REF!</f>
        <v>#REF!</v>
      </c>
      <c r="BZ23" s="23" t="e">
        <f>+#REF!-#REF!</f>
        <v>#REF!</v>
      </c>
      <c r="CA23" s="23" t="e">
        <f>+#REF!-#REF!</f>
        <v>#REF!</v>
      </c>
      <c r="CB23" s="23" t="e">
        <f>+#REF!-#REF!</f>
        <v>#REF!</v>
      </c>
    </row>
    <row r="24" spans="2:80" ht="12.75" customHeight="1">
      <c r="B24" s="44"/>
      <c r="C24" s="12" t="s">
        <v>3</v>
      </c>
      <c r="D24" s="13">
        <v>1904.7545241526623</v>
      </c>
      <c r="E24" s="13">
        <v>1460.9</v>
      </c>
      <c r="F24" s="13">
        <v>1460.9</v>
      </c>
      <c r="G24" s="13">
        <v>1460.9</v>
      </c>
      <c r="H24" s="13">
        <v>1514.63</v>
      </c>
      <c r="I24" s="13">
        <v>1514.63</v>
      </c>
      <c r="J24" s="13">
        <v>1514.63</v>
      </c>
      <c r="K24" s="13">
        <v>1514.63</v>
      </c>
      <c r="L24" s="13">
        <v>1514.63</v>
      </c>
      <c r="M24" s="13">
        <v>1514.63</v>
      </c>
      <c r="N24" s="13">
        <v>1518.04</v>
      </c>
      <c r="O24" s="13">
        <v>1518.04</v>
      </c>
      <c r="P24" s="13">
        <v>1518.04</v>
      </c>
      <c r="Q24" s="13">
        <v>1518.04</v>
      </c>
      <c r="R24" s="26"/>
      <c r="S24" s="26"/>
      <c r="V24" s="26"/>
      <c r="W24" s="26"/>
      <c r="X24" s="26"/>
      <c r="Y24" s="26"/>
      <c r="Z24" s="26"/>
      <c r="AA24" s="26">
        <f>+'[2]tarifas  en Sept $ mar 2017'!F56</f>
        <v>1518.04</v>
      </c>
      <c r="AB24" s="26">
        <f>+Q24-AA24</f>
        <v>0</v>
      </c>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v>1786.38516</v>
      </c>
      <c r="BL24" s="26">
        <f t="shared" si="0"/>
        <v>-118.36936415266223</v>
      </c>
      <c r="BM24" s="26">
        <f t="shared" si="4"/>
        <v>0</v>
      </c>
      <c r="BN24" s="8">
        <v>1904.75452415</v>
      </c>
      <c r="BO24" s="8">
        <f t="shared" si="5"/>
        <v>443.85452414999986</v>
      </c>
      <c r="BP24" s="8">
        <v>1980.41899287</v>
      </c>
      <c r="BQ24" s="8" t="e">
        <f>+BP24-#REF!</f>
        <v>#REF!</v>
      </c>
      <c r="BR24" s="8"/>
      <c r="BS24" s="23">
        <f t="shared" si="6"/>
        <v>-53.73000000000002</v>
      </c>
      <c r="BT24" s="23">
        <f t="shared" si="6"/>
        <v>0</v>
      </c>
      <c r="BU24" s="23">
        <f t="shared" si="6"/>
        <v>0</v>
      </c>
      <c r="BV24" s="23">
        <f t="shared" si="6"/>
        <v>0</v>
      </c>
      <c r="BW24" s="23" t="e">
        <f>+K24-#REF!</f>
        <v>#REF!</v>
      </c>
      <c r="BX24" s="23" t="e">
        <f>+#REF!-#REF!</f>
        <v>#REF!</v>
      </c>
      <c r="BY24" s="23" t="e">
        <f>+#REF!-#REF!</f>
        <v>#REF!</v>
      </c>
      <c r="BZ24" s="23" t="e">
        <f>+#REF!-#REF!</f>
        <v>#REF!</v>
      </c>
      <c r="CA24" s="23" t="e">
        <f>+#REF!-#REF!</f>
        <v>#REF!</v>
      </c>
      <c r="CB24" s="23" t="e">
        <f>+#REF!-#REF!</f>
        <v>#REF!</v>
      </c>
    </row>
    <row r="25" spans="2:80" ht="12.75" customHeight="1">
      <c r="B25" s="44"/>
      <c r="C25" s="12" t="s">
        <v>4</v>
      </c>
      <c r="D25" s="13">
        <v>2857.1373094658943</v>
      </c>
      <c r="E25" s="13">
        <v>2191.35</v>
      </c>
      <c r="F25" s="13">
        <v>2191.35</v>
      </c>
      <c r="G25" s="13">
        <v>2191.35</v>
      </c>
      <c r="H25" s="13">
        <v>2271.95</v>
      </c>
      <c r="I25" s="13">
        <v>2271.95</v>
      </c>
      <c r="J25" s="13">
        <v>2271.95</v>
      </c>
      <c r="K25" s="13">
        <v>2271.95</v>
      </c>
      <c r="L25" s="13">
        <v>2271.95</v>
      </c>
      <c r="M25" s="13">
        <v>2271.95</v>
      </c>
      <c r="N25" s="13">
        <v>2277.06</v>
      </c>
      <c r="O25" s="13">
        <v>2277.06</v>
      </c>
      <c r="P25" s="13">
        <v>2277.06</v>
      </c>
      <c r="Q25" s="13">
        <v>2277.06</v>
      </c>
      <c r="R25" s="26"/>
      <c r="S25" s="26"/>
      <c r="V25" s="26"/>
      <c r="W25" s="26"/>
      <c r="X25" s="26"/>
      <c r="Y25" s="26"/>
      <c r="Z25" s="26"/>
      <c r="AA25" s="26">
        <f>+'[2]tarifas  en Sept $ mar 2017'!F57</f>
        <v>2277.06</v>
      </c>
      <c r="AB25" s="26">
        <f>+Q25-AA25</f>
        <v>0</v>
      </c>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v>2679.58292</v>
      </c>
      <c r="BL25" s="26">
        <f t="shared" si="0"/>
        <v>-177.55438946589447</v>
      </c>
      <c r="BM25" s="26">
        <f t="shared" si="4"/>
        <v>0</v>
      </c>
      <c r="BN25" s="8">
        <v>2857.13730946</v>
      </c>
      <c r="BO25" s="8">
        <f t="shared" si="5"/>
        <v>665.78730946</v>
      </c>
      <c r="BP25" s="8">
        <v>2970.63423194</v>
      </c>
      <c r="BQ25" s="8" t="e">
        <f>+BP25-#REF!</f>
        <v>#REF!</v>
      </c>
      <c r="BR25" s="8"/>
      <c r="BS25" s="23">
        <f t="shared" si="6"/>
        <v>-80.59999999999991</v>
      </c>
      <c r="BT25" s="23">
        <f t="shared" si="6"/>
        <v>0</v>
      </c>
      <c r="BU25" s="23">
        <f t="shared" si="6"/>
        <v>0</v>
      </c>
      <c r="BV25" s="23">
        <f t="shared" si="6"/>
        <v>0</v>
      </c>
      <c r="BW25" s="23" t="e">
        <f>+K25-#REF!</f>
        <v>#REF!</v>
      </c>
      <c r="BX25" s="23" t="e">
        <f>+#REF!-#REF!</f>
        <v>#REF!</v>
      </c>
      <c r="BY25" s="23" t="e">
        <f>+#REF!-#REF!</f>
        <v>#REF!</v>
      </c>
      <c r="BZ25" s="23" t="e">
        <f>+#REF!-#REF!</f>
        <v>#REF!</v>
      </c>
      <c r="CA25" s="23" t="e">
        <f>+#REF!-#REF!</f>
        <v>#REF!</v>
      </c>
      <c r="CB25" s="23" t="e">
        <f>+#REF!-#REF!</f>
        <v>#REF!</v>
      </c>
    </row>
    <row r="26" spans="2:80" ht="12.75" customHeight="1" thickBot="1">
      <c r="B26" s="44"/>
      <c r="C26" s="14" t="s">
        <v>5</v>
      </c>
      <c r="D26" s="13">
        <v>3047.6116572337805</v>
      </c>
      <c r="E26" s="13">
        <v>2337.44</v>
      </c>
      <c r="F26" s="13">
        <v>2337.44</v>
      </c>
      <c r="G26" s="13">
        <v>2337.44</v>
      </c>
      <c r="H26" s="13">
        <v>2423.41</v>
      </c>
      <c r="I26" s="13">
        <v>2423.41</v>
      </c>
      <c r="J26" s="13">
        <v>2423.41</v>
      </c>
      <c r="K26" s="13">
        <v>2423.41</v>
      </c>
      <c r="L26" s="13">
        <v>2423.41</v>
      </c>
      <c r="M26" s="13">
        <v>2423.41</v>
      </c>
      <c r="N26" s="13">
        <v>2428.86</v>
      </c>
      <c r="O26" s="13">
        <v>2428.86</v>
      </c>
      <c r="P26" s="13">
        <v>2428.86</v>
      </c>
      <c r="Q26" s="13">
        <v>2428.86</v>
      </c>
      <c r="R26" s="26"/>
      <c r="S26" s="26"/>
      <c r="V26" s="26"/>
      <c r="W26" s="26"/>
      <c r="X26" s="26"/>
      <c r="Y26" s="26"/>
      <c r="Z26" s="26"/>
      <c r="AA26" s="26">
        <f>+'[2]tarifas  en Sept $ mar 2017'!F58</f>
        <v>2428.8599999999997</v>
      </c>
      <c r="AB26" s="26">
        <f>+Q26-AA26</f>
        <v>0</v>
      </c>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v>2858.2204</v>
      </c>
      <c r="BL26" s="26">
        <f t="shared" si="0"/>
        <v>-189.39125723378038</v>
      </c>
      <c r="BM26" s="26">
        <f t="shared" si="4"/>
        <v>0</v>
      </c>
      <c r="BN26" s="8">
        <v>3047.61165723</v>
      </c>
      <c r="BO26" s="8">
        <f t="shared" si="5"/>
        <v>710.1716572300002</v>
      </c>
      <c r="BP26" s="8">
        <v>3168.6749827</v>
      </c>
      <c r="BQ26" s="8" t="e">
        <f>+BP26-#REF!</f>
        <v>#REF!</v>
      </c>
      <c r="BR26" s="8"/>
      <c r="BS26" s="23">
        <f t="shared" si="6"/>
        <v>-85.9699999999998</v>
      </c>
      <c r="BT26" s="23">
        <f t="shared" si="6"/>
        <v>0</v>
      </c>
      <c r="BU26" s="23">
        <f t="shared" si="6"/>
        <v>0</v>
      </c>
      <c r="BV26" s="23">
        <f t="shared" si="6"/>
        <v>0</v>
      </c>
      <c r="BW26" s="23" t="e">
        <f>+K26-#REF!</f>
        <v>#REF!</v>
      </c>
      <c r="BX26" s="23" t="e">
        <f>+#REF!-#REF!</f>
        <v>#REF!</v>
      </c>
      <c r="BY26" s="23" t="e">
        <f>+#REF!-#REF!</f>
        <v>#REF!</v>
      </c>
      <c r="BZ26" s="23" t="e">
        <f>+#REF!-#REF!</f>
        <v>#REF!</v>
      </c>
      <c r="CA26" s="23" t="e">
        <f>+#REF!-#REF!</f>
        <v>#REF!</v>
      </c>
      <c r="CB26" s="23" t="e">
        <f>+#REF!-#REF!</f>
        <v>#REF!</v>
      </c>
    </row>
    <row r="27" spans="2:80" ht="27.75" customHeight="1" thickTop="1">
      <c r="B27" s="44"/>
      <c r="C27" s="10" t="s">
        <v>16</v>
      </c>
      <c r="D27" s="11">
        <v>42339</v>
      </c>
      <c r="E27" s="11">
        <v>42705</v>
      </c>
      <c r="F27" s="11">
        <v>42736</v>
      </c>
      <c r="G27" s="11">
        <v>42767</v>
      </c>
      <c r="H27" s="11">
        <v>42795</v>
      </c>
      <c r="I27" s="11">
        <v>42826</v>
      </c>
      <c r="J27" s="11">
        <v>42856</v>
      </c>
      <c r="K27" s="11">
        <v>42887</v>
      </c>
      <c r="L27" s="11">
        <v>42917</v>
      </c>
      <c r="M27" s="11">
        <v>42948</v>
      </c>
      <c r="N27" s="11">
        <v>42979</v>
      </c>
      <c r="O27" s="11">
        <v>43009</v>
      </c>
      <c r="P27" s="11">
        <v>43040</v>
      </c>
      <c r="Q27" s="11">
        <v>43070</v>
      </c>
      <c r="R27" s="27"/>
      <c r="S27" s="27"/>
      <c r="V27" s="27"/>
      <c r="W27" s="27"/>
      <c r="X27" s="27"/>
      <c r="Y27" s="27"/>
      <c r="Z27" s="27"/>
      <c r="AA27" s="26"/>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5"/>
      <c r="BL27" s="26">
        <f t="shared" si="0"/>
        <v>-42339</v>
      </c>
      <c r="BM27" s="26"/>
      <c r="BN27" s="8"/>
      <c r="BO27" s="8"/>
      <c r="BP27" s="8"/>
      <c r="BQ27" s="8"/>
      <c r="BR27" s="8"/>
      <c r="BS27" s="23"/>
      <c r="BT27" s="23"/>
      <c r="BU27" s="23"/>
      <c r="BV27" s="23"/>
      <c r="BW27" s="23"/>
      <c r="BX27" s="23"/>
      <c r="BY27" s="23"/>
      <c r="BZ27" s="23"/>
      <c r="CA27" s="23"/>
      <c r="CB27" s="23"/>
    </row>
    <row r="28" spans="2:80" ht="12.75" customHeight="1">
      <c r="B28" s="44"/>
      <c r="C28" s="12" t="s">
        <v>0</v>
      </c>
      <c r="D28" s="13">
        <v>1904.7545241526623</v>
      </c>
      <c r="E28" s="13">
        <v>1460.9</v>
      </c>
      <c r="F28" s="13">
        <v>1460.9</v>
      </c>
      <c r="G28" s="13">
        <v>1460.9</v>
      </c>
      <c r="H28" s="13">
        <v>1514.63</v>
      </c>
      <c r="I28" s="13">
        <v>1514.63</v>
      </c>
      <c r="J28" s="13">
        <v>1514.63</v>
      </c>
      <c r="K28" s="13">
        <v>1514.63</v>
      </c>
      <c r="L28" s="13">
        <v>1514.63</v>
      </c>
      <c r="M28" s="13">
        <v>1514.63</v>
      </c>
      <c r="N28" s="13">
        <v>1518.04</v>
      </c>
      <c r="O28" s="13">
        <v>1518.04</v>
      </c>
      <c r="P28" s="13">
        <v>1518.04</v>
      </c>
      <c r="Q28" s="13">
        <v>1518.04</v>
      </c>
      <c r="R28" s="26"/>
      <c r="S28" s="26"/>
      <c r="V28" s="26"/>
      <c r="W28" s="26"/>
      <c r="X28" s="26"/>
      <c r="Y28" s="26"/>
      <c r="Z28" s="26"/>
      <c r="AA28" s="26">
        <f>+$AA$24</f>
        <v>1518.04</v>
      </c>
      <c r="AB28" s="26">
        <f>+Q28-AA28</f>
        <v>0</v>
      </c>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v>1786.38516</v>
      </c>
      <c r="BL28" s="26">
        <f t="shared" si="0"/>
        <v>-118.36936415266223</v>
      </c>
      <c r="BM28" s="26">
        <f aca="true" t="shared" si="7" ref="BM28:BM33">+F28-E28</f>
        <v>0</v>
      </c>
      <c r="BN28" s="8">
        <v>1904.75452415</v>
      </c>
      <c r="BO28" s="8">
        <f aca="true" t="shared" si="8" ref="BO28:BO33">+BN28-F28</f>
        <v>443.85452414999986</v>
      </c>
      <c r="BP28" s="8">
        <v>1980.41899287</v>
      </c>
      <c r="BQ28" s="8" t="e">
        <f>+BP28-#REF!</f>
        <v>#REF!</v>
      </c>
      <c r="BR28" s="8"/>
      <c r="BS28" s="23">
        <f aca="true" t="shared" si="9" ref="BS28:BV33">+G28-H28</f>
        <v>-53.73000000000002</v>
      </c>
      <c r="BT28" s="23">
        <f t="shared" si="9"/>
        <v>0</v>
      </c>
      <c r="BU28" s="23">
        <f t="shared" si="9"/>
        <v>0</v>
      </c>
      <c r="BV28" s="23">
        <f t="shared" si="9"/>
        <v>0</v>
      </c>
      <c r="BW28" s="23" t="e">
        <f>+K28-#REF!</f>
        <v>#REF!</v>
      </c>
      <c r="BX28" s="23" t="e">
        <f>+#REF!-#REF!</f>
        <v>#REF!</v>
      </c>
      <c r="BY28" s="23" t="e">
        <f>+#REF!-#REF!</f>
        <v>#REF!</v>
      </c>
      <c r="BZ28" s="23" t="e">
        <f>+#REF!-#REF!</f>
        <v>#REF!</v>
      </c>
      <c r="CA28" s="23" t="e">
        <f>+#REF!-#REF!</f>
        <v>#REF!</v>
      </c>
      <c r="CB28" s="23" t="e">
        <f>+#REF!-#REF!</f>
        <v>#REF!</v>
      </c>
    </row>
    <row r="29" spans="2:80" ht="12.75" customHeight="1">
      <c r="B29" s="44"/>
      <c r="C29" s="12" t="s">
        <v>1</v>
      </c>
      <c r="D29" s="13">
        <v>1904.7545241526623</v>
      </c>
      <c r="E29" s="13">
        <v>1460.9</v>
      </c>
      <c r="F29" s="13">
        <v>1460.9</v>
      </c>
      <c r="G29" s="13">
        <v>1460.9</v>
      </c>
      <c r="H29" s="13">
        <v>1514.63</v>
      </c>
      <c r="I29" s="13">
        <v>1514.63</v>
      </c>
      <c r="J29" s="13">
        <v>1514.63</v>
      </c>
      <c r="K29" s="13">
        <v>1514.63</v>
      </c>
      <c r="L29" s="13">
        <v>1514.63</v>
      </c>
      <c r="M29" s="13">
        <v>1514.63</v>
      </c>
      <c r="N29" s="13">
        <v>1518.04</v>
      </c>
      <c r="O29" s="13">
        <v>1518.04</v>
      </c>
      <c r="P29" s="13">
        <v>1518.04</v>
      </c>
      <c r="Q29" s="13">
        <v>1518.04</v>
      </c>
      <c r="R29" s="26"/>
      <c r="S29" s="26"/>
      <c r="V29" s="26"/>
      <c r="W29" s="26"/>
      <c r="X29" s="26"/>
      <c r="Y29" s="26"/>
      <c r="Z29" s="26"/>
      <c r="AA29" s="26">
        <f>+$AA$24</f>
        <v>1518.04</v>
      </c>
      <c r="AB29" s="26">
        <f>+Q29-AA29</f>
        <v>0</v>
      </c>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v>1786.38516</v>
      </c>
      <c r="BL29" s="26">
        <f t="shared" si="0"/>
        <v>-118.36936415266223</v>
      </c>
      <c r="BM29" s="26">
        <f t="shared" si="7"/>
        <v>0</v>
      </c>
      <c r="BN29" s="8">
        <v>1904.75452415</v>
      </c>
      <c r="BO29" s="8">
        <f t="shared" si="8"/>
        <v>443.85452414999986</v>
      </c>
      <c r="BP29" s="8">
        <v>1980.41899287</v>
      </c>
      <c r="BQ29" s="8" t="e">
        <f>+BP29-#REF!</f>
        <v>#REF!</v>
      </c>
      <c r="BR29" s="8"/>
      <c r="BS29" s="23">
        <f t="shared" si="9"/>
        <v>-53.73000000000002</v>
      </c>
      <c r="BT29" s="23">
        <f t="shared" si="9"/>
        <v>0</v>
      </c>
      <c r="BU29" s="23">
        <f t="shared" si="9"/>
        <v>0</v>
      </c>
      <c r="BV29" s="23">
        <f t="shared" si="9"/>
        <v>0</v>
      </c>
      <c r="BW29" s="23" t="e">
        <f>+K29-#REF!</f>
        <v>#REF!</v>
      </c>
      <c r="BX29" s="23" t="e">
        <f>+#REF!-#REF!</f>
        <v>#REF!</v>
      </c>
      <c r="BY29" s="23" t="e">
        <f>+#REF!-#REF!</f>
        <v>#REF!</v>
      </c>
      <c r="BZ29" s="23" t="e">
        <f>+#REF!-#REF!</f>
        <v>#REF!</v>
      </c>
      <c r="CA29" s="23" t="e">
        <f>+#REF!-#REF!</f>
        <v>#REF!</v>
      </c>
      <c r="CB29" s="23" t="e">
        <f>+#REF!-#REF!</f>
        <v>#REF!</v>
      </c>
    </row>
    <row r="30" spans="2:80" ht="12.75" customHeight="1">
      <c r="B30" s="44"/>
      <c r="C30" s="12" t="s">
        <v>2</v>
      </c>
      <c r="D30" s="13">
        <v>1904.7545241526623</v>
      </c>
      <c r="E30" s="13">
        <v>1460.9</v>
      </c>
      <c r="F30" s="13">
        <v>1460.9</v>
      </c>
      <c r="G30" s="13">
        <v>1460.9</v>
      </c>
      <c r="H30" s="13">
        <v>1514.63</v>
      </c>
      <c r="I30" s="13">
        <v>1514.63</v>
      </c>
      <c r="J30" s="13">
        <v>1514.63</v>
      </c>
      <c r="K30" s="13">
        <v>1514.63</v>
      </c>
      <c r="L30" s="13">
        <v>1514.63</v>
      </c>
      <c r="M30" s="13">
        <v>1514.63</v>
      </c>
      <c r="N30" s="13">
        <v>1518.04</v>
      </c>
      <c r="O30" s="13">
        <v>1518.04</v>
      </c>
      <c r="P30" s="13">
        <v>1518.04</v>
      </c>
      <c r="Q30" s="13">
        <v>1518.04</v>
      </c>
      <c r="R30" s="26"/>
      <c r="S30" s="26"/>
      <c r="V30" s="26"/>
      <c r="W30" s="26"/>
      <c r="X30" s="26"/>
      <c r="Y30" s="26"/>
      <c r="Z30" s="26"/>
      <c r="AA30" s="26">
        <f>+$AA$24</f>
        <v>1518.04</v>
      </c>
      <c r="AB30" s="26">
        <f>+Q30-AA30</f>
        <v>0</v>
      </c>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v>1786.38516</v>
      </c>
      <c r="BL30" s="26">
        <f t="shared" si="0"/>
        <v>-118.36936415266223</v>
      </c>
      <c r="BM30" s="26">
        <f t="shared" si="7"/>
        <v>0</v>
      </c>
      <c r="BN30" s="8">
        <v>1904.75452415</v>
      </c>
      <c r="BO30" s="8">
        <f t="shared" si="8"/>
        <v>443.85452414999986</v>
      </c>
      <c r="BP30" s="8">
        <v>1980.41899287</v>
      </c>
      <c r="BQ30" s="8" t="e">
        <f>+BP30-#REF!</f>
        <v>#REF!</v>
      </c>
      <c r="BR30" s="8"/>
      <c r="BS30" s="23">
        <f t="shared" si="9"/>
        <v>-53.73000000000002</v>
      </c>
      <c r="BT30" s="23">
        <f t="shared" si="9"/>
        <v>0</v>
      </c>
      <c r="BU30" s="23">
        <f t="shared" si="9"/>
        <v>0</v>
      </c>
      <c r="BV30" s="23">
        <f t="shared" si="9"/>
        <v>0</v>
      </c>
      <c r="BW30" s="23" t="e">
        <f>+K30-#REF!</f>
        <v>#REF!</v>
      </c>
      <c r="BX30" s="23" t="e">
        <f>+#REF!-#REF!</f>
        <v>#REF!</v>
      </c>
      <c r="BY30" s="23" t="e">
        <f>+#REF!-#REF!</f>
        <v>#REF!</v>
      </c>
      <c r="BZ30" s="23" t="e">
        <f>+#REF!-#REF!</f>
        <v>#REF!</v>
      </c>
      <c r="CA30" s="23" t="e">
        <f>+#REF!-#REF!</f>
        <v>#REF!</v>
      </c>
      <c r="CB30" s="23" t="e">
        <f>+#REF!-#REF!</f>
        <v>#REF!</v>
      </c>
    </row>
    <row r="31" spans="2:80" ht="12.75" customHeight="1">
      <c r="B31" s="44"/>
      <c r="C31" s="12" t="s">
        <v>3</v>
      </c>
      <c r="D31" s="13">
        <v>1904.7545241526623</v>
      </c>
      <c r="E31" s="13">
        <v>1460.9</v>
      </c>
      <c r="F31" s="13">
        <v>1460.9</v>
      </c>
      <c r="G31" s="13">
        <v>1460.9</v>
      </c>
      <c r="H31" s="13">
        <v>1514.63</v>
      </c>
      <c r="I31" s="13">
        <v>1514.63</v>
      </c>
      <c r="J31" s="13">
        <v>1514.63</v>
      </c>
      <c r="K31" s="13">
        <v>1514.63</v>
      </c>
      <c r="L31" s="13">
        <v>1514.63</v>
      </c>
      <c r="M31" s="13">
        <v>1514.63</v>
      </c>
      <c r="N31" s="13">
        <v>1518.04</v>
      </c>
      <c r="O31" s="13">
        <v>1518.04</v>
      </c>
      <c r="P31" s="13">
        <v>1518.04</v>
      </c>
      <c r="Q31" s="13">
        <v>1518.04</v>
      </c>
      <c r="R31" s="26"/>
      <c r="S31" s="26"/>
      <c r="V31" s="26"/>
      <c r="W31" s="26"/>
      <c r="X31" s="26"/>
      <c r="Y31" s="26"/>
      <c r="Z31" s="26"/>
      <c r="AA31" s="26">
        <f>+$AA$24</f>
        <v>1518.04</v>
      </c>
      <c r="AB31" s="26">
        <f>+Q31-AA31</f>
        <v>0</v>
      </c>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v>1786.38516</v>
      </c>
      <c r="BL31" s="26">
        <f t="shared" si="0"/>
        <v>-118.36936415266223</v>
      </c>
      <c r="BM31" s="26">
        <f t="shared" si="7"/>
        <v>0</v>
      </c>
      <c r="BN31" s="8">
        <v>1904.75452415</v>
      </c>
      <c r="BO31" s="8">
        <f t="shared" si="8"/>
        <v>443.85452414999986</v>
      </c>
      <c r="BP31" s="8">
        <v>1980.41899287</v>
      </c>
      <c r="BQ31" s="8" t="e">
        <f>+BP31-#REF!</f>
        <v>#REF!</v>
      </c>
      <c r="BR31" s="8"/>
      <c r="BS31" s="23">
        <f t="shared" si="9"/>
        <v>-53.73000000000002</v>
      </c>
      <c r="BT31" s="23">
        <f t="shared" si="9"/>
        <v>0</v>
      </c>
      <c r="BU31" s="23">
        <f t="shared" si="9"/>
        <v>0</v>
      </c>
      <c r="BV31" s="23">
        <f t="shared" si="9"/>
        <v>0</v>
      </c>
      <c r="BW31" s="23" t="e">
        <f>+K31-#REF!</f>
        <v>#REF!</v>
      </c>
      <c r="BX31" s="23" t="e">
        <f>+#REF!-#REF!</f>
        <v>#REF!</v>
      </c>
      <c r="BY31" s="23" t="e">
        <f>+#REF!-#REF!</f>
        <v>#REF!</v>
      </c>
      <c r="BZ31" s="23" t="e">
        <f>+#REF!-#REF!</f>
        <v>#REF!</v>
      </c>
      <c r="CA31" s="23" t="e">
        <f>+#REF!-#REF!</f>
        <v>#REF!</v>
      </c>
      <c r="CB31" s="23" t="e">
        <f>+#REF!-#REF!</f>
        <v>#REF!</v>
      </c>
    </row>
    <row r="32" spans="2:80" ht="12.75" customHeight="1">
      <c r="B32" s="44"/>
      <c r="C32" s="12" t="s">
        <v>4</v>
      </c>
      <c r="D32" s="13">
        <v>2857.1373094658943</v>
      </c>
      <c r="E32" s="13">
        <v>2191.35</v>
      </c>
      <c r="F32" s="13">
        <v>2191.35</v>
      </c>
      <c r="G32" s="13">
        <v>2191.35</v>
      </c>
      <c r="H32" s="13">
        <v>2271.95</v>
      </c>
      <c r="I32" s="13">
        <v>2271.95</v>
      </c>
      <c r="J32" s="13">
        <v>2271.95</v>
      </c>
      <c r="K32" s="13">
        <v>2271.95</v>
      </c>
      <c r="L32" s="13">
        <v>2271.95</v>
      </c>
      <c r="M32" s="13">
        <v>2271.95</v>
      </c>
      <c r="N32" s="13">
        <v>2277.06</v>
      </c>
      <c r="O32" s="13">
        <v>2277.06</v>
      </c>
      <c r="P32" s="13">
        <v>2277.06</v>
      </c>
      <c r="Q32" s="13">
        <v>2277.06</v>
      </c>
      <c r="R32" s="26"/>
      <c r="S32" s="26"/>
      <c r="V32" s="26"/>
      <c r="W32" s="26"/>
      <c r="X32" s="26"/>
      <c r="Y32" s="26"/>
      <c r="Z32" s="26"/>
      <c r="AA32" s="26">
        <f>+AA25</f>
        <v>2277.06</v>
      </c>
      <c r="AB32" s="26">
        <f>+Q32-AA32</f>
        <v>0</v>
      </c>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v>2679.58292</v>
      </c>
      <c r="BL32" s="26">
        <f t="shared" si="0"/>
        <v>-177.55438946589447</v>
      </c>
      <c r="BM32" s="26">
        <f t="shared" si="7"/>
        <v>0</v>
      </c>
      <c r="BN32" s="8">
        <v>2857.13730946</v>
      </c>
      <c r="BO32" s="8">
        <f t="shared" si="8"/>
        <v>665.78730946</v>
      </c>
      <c r="BP32" s="8">
        <v>2970.63423194</v>
      </c>
      <c r="BQ32" s="8" t="e">
        <f>+BP32-#REF!</f>
        <v>#REF!</v>
      </c>
      <c r="BR32" s="8"/>
      <c r="BS32" s="23">
        <f t="shared" si="9"/>
        <v>-80.59999999999991</v>
      </c>
      <c r="BT32" s="23">
        <f t="shared" si="9"/>
        <v>0</v>
      </c>
      <c r="BU32" s="23">
        <f t="shared" si="9"/>
        <v>0</v>
      </c>
      <c r="BV32" s="23">
        <f t="shared" si="9"/>
        <v>0</v>
      </c>
      <c r="BW32" s="23" t="e">
        <f>+K32-#REF!</f>
        <v>#REF!</v>
      </c>
      <c r="BX32" s="23" t="e">
        <f>+#REF!-#REF!</f>
        <v>#REF!</v>
      </c>
      <c r="BY32" s="23" t="e">
        <f>+#REF!-#REF!</f>
        <v>#REF!</v>
      </c>
      <c r="BZ32" s="23" t="e">
        <f>+#REF!-#REF!</f>
        <v>#REF!</v>
      </c>
      <c r="CA32" s="23" t="e">
        <f>+#REF!-#REF!</f>
        <v>#REF!</v>
      </c>
      <c r="CB32" s="23" t="e">
        <f>+#REF!-#REF!</f>
        <v>#REF!</v>
      </c>
    </row>
    <row r="33" spans="2:80" ht="12.75" customHeight="1" thickBot="1">
      <c r="B33" s="45"/>
      <c r="C33" s="14" t="s">
        <v>5</v>
      </c>
      <c r="D33" s="13">
        <v>3047.6116572337805</v>
      </c>
      <c r="E33" s="13">
        <v>2337.44</v>
      </c>
      <c r="F33" s="13">
        <v>2337.44</v>
      </c>
      <c r="G33" s="13">
        <v>2337.44</v>
      </c>
      <c r="H33" s="13">
        <v>2423.41</v>
      </c>
      <c r="I33" s="13">
        <v>2423.41</v>
      </c>
      <c r="J33" s="13">
        <v>2423.41</v>
      </c>
      <c r="K33" s="13">
        <v>2423.41</v>
      </c>
      <c r="L33" s="13">
        <v>2423.41</v>
      </c>
      <c r="M33" s="13">
        <v>2423.41</v>
      </c>
      <c r="N33" s="13">
        <v>2428.86</v>
      </c>
      <c r="O33" s="13">
        <v>2428.86</v>
      </c>
      <c r="P33" s="13">
        <v>2428.86</v>
      </c>
      <c r="Q33" s="13">
        <v>2428.86</v>
      </c>
      <c r="R33" s="26"/>
      <c r="S33" s="26"/>
      <c r="V33" s="26"/>
      <c r="W33" s="26"/>
      <c r="X33" s="26"/>
      <c r="Y33" s="26"/>
      <c r="Z33" s="26"/>
      <c r="AA33" s="26">
        <f>+AA26</f>
        <v>2428.8599999999997</v>
      </c>
      <c r="AB33" s="26">
        <f>+Q33-AA33</f>
        <v>0</v>
      </c>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v>2858.2204</v>
      </c>
      <c r="BL33" s="26">
        <f t="shared" si="0"/>
        <v>-189.39125723378038</v>
      </c>
      <c r="BM33" s="26">
        <f t="shared" si="7"/>
        <v>0</v>
      </c>
      <c r="BN33" s="8">
        <v>3047.61165723</v>
      </c>
      <c r="BO33" s="8">
        <f t="shared" si="8"/>
        <v>710.1716572300002</v>
      </c>
      <c r="BP33" s="8">
        <v>3168.6749827</v>
      </c>
      <c r="BQ33" s="8" t="e">
        <f>+BP33-#REF!</f>
        <v>#REF!</v>
      </c>
      <c r="BR33" s="8"/>
      <c r="BS33" s="23">
        <f t="shared" si="9"/>
        <v>-85.9699999999998</v>
      </c>
      <c r="BT33" s="23">
        <f t="shared" si="9"/>
        <v>0</v>
      </c>
      <c r="BU33" s="23">
        <f t="shared" si="9"/>
        <v>0</v>
      </c>
      <c r="BV33" s="23">
        <f t="shared" si="9"/>
        <v>0</v>
      </c>
      <c r="BW33" s="23" t="e">
        <f>+K33-#REF!</f>
        <v>#REF!</v>
      </c>
      <c r="BX33" s="23" t="e">
        <f>+#REF!-#REF!</f>
        <v>#REF!</v>
      </c>
      <c r="BY33" s="23" t="e">
        <f>+#REF!-#REF!</f>
        <v>#REF!</v>
      </c>
      <c r="BZ33" s="23" t="e">
        <f>+#REF!-#REF!</f>
        <v>#REF!</v>
      </c>
      <c r="CA33" s="23" t="e">
        <f>+#REF!-#REF!</f>
        <v>#REF!</v>
      </c>
      <c r="CB33" s="23" t="e">
        <f>+#REF!-#REF!</f>
        <v>#REF!</v>
      </c>
    </row>
    <row r="34" spans="2:80" ht="24.75" customHeight="1" thickTop="1">
      <c r="B34" s="10" t="s">
        <v>14</v>
      </c>
      <c r="C34" s="11"/>
      <c r="D34" s="11">
        <v>42339</v>
      </c>
      <c r="E34" s="11">
        <v>42705</v>
      </c>
      <c r="F34" s="11">
        <v>42736</v>
      </c>
      <c r="G34" s="11">
        <v>42767</v>
      </c>
      <c r="H34" s="11">
        <v>42795</v>
      </c>
      <c r="I34" s="11">
        <v>42826</v>
      </c>
      <c r="J34" s="11">
        <v>42856</v>
      </c>
      <c r="K34" s="11">
        <v>42887</v>
      </c>
      <c r="L34" s="11">
        <v>42917</v>
      </c>
      <c r="M34" s="11">
        <v>42948</v>
      </c>
      <c r="N34" s="11">
        <v>42979</v>
      </c>
      <c r="O34" s="11">
        <v>43009</v>
      </c>
      <c r="P34" s="11">
        <v>43040</v>
      </c>
      <c r="Q34" s="11">
        <v>43070</v>
      </c>
      <c r="R34" s="27"/>
      <c r="S34" s="27"/>
      <c r="V34" s="27"/>
      <c r="W34" s="27"/>
      <c r="X34" s="27"/>
      <c r="Y34" s="27"/>
      <c r="Z34" s="27"/>
      <c r="AA34" s="26"/>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5"/>
      <c r="BL34" s="26">
        <f t="shared" si="0"/>
        <v>-42339</v>
      </c>
      <c r="BM34" s="26"/>
      <c r="BN34" s="8"/>
      <c r="BO34" s="8"/>
      <c r="BP34" s="8"/>
      <c r="BQ34" s="8"/>
      <c r="BR34" s="8"/>
      <c r="BS34" s="23"/>
      <c r="BT34" s="23"/>
      <c r="BU34" s="23"/>
      <c r="BV34" s="23"/>
      <c r="BW34" s="23"/>
      <c r="BX34" s="23"/>
      <c r="BY34" s="23"/>
      <c r="BZ34" s="23"/>
      <c r="CA34" s="23"/>
      <c r="CB34" s="23"/>
    </row>
    <row r="35" spans="2:80" ht="12.75" customHeight="1">
      <c r="B35" s="35" t="s">
        <v>6</v>
      </c>
      <c r="C35" s="36"/>
      <c r="D35" s="13">
        <v>23648.46785892</v>
      </c>
      <c r="E35" s="13">
        <v>18291.12</v>
      </c>
      <c r="F35" s="13">
        <v>18291.12</v>
      </c>
      <c r="G35" s="13">
        <v>18291.12</v>
      </c>
      <c r="H35" s="13">
        <v>18966.06</v>
      </c>
      <c r="I35" s="13">
        <v>18966.06</v>
      </c>
      <c r="J35" s="13">
        <v>18966.06</v>
      </c>
      <c r="K35" s="13">
        <v>18966.06</v>
      </c>
      <c r="L35" s="13">
        <v>18966.06</v>
      </c>
      <c r="M35" s="13">
        <v>18966.06</v>
      </c>
      <c r="N35" s="13">
        <v>18966.06</v>
      </c>
      <c r="O35" s="13">
        <v>18966.06</v>
      </c>
      <c r="P35" s="13">
        <v>18966.06</v>
      </c>
      <c r="Q35" s="13">
        <v>18966.06</v>
      </c>
      <c r="R35" s="26"/>
      <c r="S35" s="26"/>
      <c r="V35" s="26"/>
      <c r="W35" s="26"/>
      <c r="X35" s="26"/>
      <c r="Y35" s="26"/>
      <c r="Z35" s="26"/>
      <c r="AA35" s="26">
        <f>+'[2]tarifas  en Sept $ mar 2017'!C59*2</f>
        <v>18966.06</v>
      </c>
      <c r="AB35" s="26">
        <f>+Q35-AA35</f>
        <v>0</v>
      </c>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v>22178.84</v>
      </c>
      <c r="BL35" s="26">
        <f>+BK35-D36</f>
        <v>-1469.6131871399994</v>
      </c>
      <c r="BM35" s="26">
        <f>+F36-E36</f>
        <v>0</v>
      </c>
      <c r="BN35" s="8">
        <v>23648.45318714</v>
      </c>
      <c r="BO35" s="8">
        <f>+BN35-F36</f>
        <v>5357.3331871400005</v>
      </c>
      <c r="BP35" s="8">
        <v>24587.86434154</v>
      </c>
      <c r="BQ35" s="8" t="e">
        <f>+BP35-#REF!</f>
        <v>#REF!</v>
      </c>
      <c r="BR35" s="8"/>
      <c r="BS35" s="23">
        <f>+G36-H36</f>
        <v>-674.9400000000023</v>
      </c>
      <c r="BT35" s="23">
        <f>+H36-I36</f>
        <v>0</v>
      </c>
      <c r="BU35" s="23">
        <f>+I36-J36</f>
        <v>0</v>
      </c>
      <c r="BV35" s="23">
        <f>+J36-K36</f>
        <v>0</v>
      </c>
      <c r="BW35" s="23" t="e">
        <f>+K36-#REF!</f>
        <v>#REF!</v>
      </c>
      <c r="BX35" s="23" t="e">
        <f>+#REF!-#REF!</f>
        <v>#REF!</v>
      </c>
      <c r="BY35" s="23" t="e">
        <f>+#REF!-#REF!</f>
        <v>#REF!</v>
      </c>
      <c r="BZ35" s="23" t="e">
        <f>+#REF!-#REF!</f>
        <v>#REF!</v>
      </c>
      <c r="CA35" s="23" t="e">
        <f>+#REF!-#REF!</f>
        <v>#REF!</v>
      </c>
      <c r="CB35" s="23" t="e">
        <f>+#REF!-#REF!</f>
        <v>#REF!</v>
      </c>
    </row>
    <row r="36" spans="2:80" ht="12.75" customHeight="1">
      <c r="B36" s="35" t="s">
        <v>7</v>
      </c>
      <c r="C36" s="36"/>
      <c r="D36" s="13">
        <v>23648.45318714</v>
      </c>
      <c r="E36" s="13">
        <v>18291.12</v>
      </c>
      <c r="F36" s="13">
        <v>18291.12</v>
      </c>
      <c r="G36" s="13">
        <v>18291.12</v>
      </c>
      <c r="H36" s="13">
        <v>18966.06</v>
      </c>
      <c r="I36" s="13">
        <v>18966.06</v>
      </c>
      <c r="J36" s="13">
        <v>18966.06</v>
      </c>
      <c r="K36" s="13">
        <v>18966.06</v>
      </c>
      <c r="L36" s="13">
        <v>18966.06</v>
      </c>
      <c r="M36" s="13">
        <v>18966.06</v>
      </c>
      <c r="N36" s="13">
        <v>18966.06</v>
      </c>
      <c r="O36" s="13">
        <v>18966.06</v>
      </c>
      <c r="P36" s="13">
        <v>18966.06</v>
      </c>
      <c r="Q36" s="13">
        <v>18966.06</v>
      </c>
      <c r="R36" s="27"/>
      <c r="S36" s="26"/>
      <c r="V36" s="26"/>
      <c r="W36" s="26"/>
      <c r="X36" s="26"/>
      <c r="Y36" s="26"/>
      <c r="Z36" s="26"/>
      <c r="AA36" s="26">
        <f>+'[2]tarifas  en Sept $ mar 2017'!C60*2</f>
        <v>18966.06</v>
      </c>
      <c r="AB36" s="26">
        <f>+Q36-AA36</f>
        <v>0</v>
      </c>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v>22178.85376</v>
      </c>
      <c r="BL36" s="26">
        <f>+BK36-D35</f>
        <v>-1469.6140989199994</v>
      </c>
      <c r="BM36" s="26">
        <f>+F35-E35</f>
        <v>0</v>
      </c>
      <c r="BN36" s="8">
        <v>23648.46785892</v>
      </c>
      <c r="BO36" s="8">
        <f>+BN36-F35</f>
        <v>5357.347858920002</v>
      </c>
      <c r="BP36" s="8">
        <v>24587.87959614</v>
      </c>
      <c r="BQ36" s="8" t="e">
        <f>+BP36-#REF!</f>
        <v>#REF!</v>
      </c>
      <c r="BR36" s="8"/>
      <c r="BS36" s="23">
        <f>+G35-H35</f>
        <v>-674.9400000000023</v>
      </c>
      <c r="BT36" s="23">
        <f>+H35-I35</f>
        <v>0</v>
      </c>
      <c r="BU36" s="23">
        <f>+I35-J35</f>
        <v>0</v>
      </c>
      <c r="BV36" s="23">
        <f>+J35-K35</f>
        <v>0</v>
      </c>
      <c r="BW36" s="23" t="e">
        <f>+K35-#REF!</f>
        <v>#REF!</v>
      </c>
      <c r="BX36" s="23" t="e">
        <f>+#REF!-#REF!</f>
        <v>#REF!</v>
      </c>
      <c r="BY36" s="23" t="e">
        <f>+#REF!-#REF!</f>
        <v>#REF!</v>
      </c>
      <c r="BZ36" s="23" t="e">
        <f>+#REF!-#REF!</f>
        <v>#REF!</v>
      </c>
      <c r="CA36" s="23" t="e">
        <f>+#REF!-#REF!</f>
        <v>#REF!</v>
      </c>
      <c r="CB36" s="23" t="e">
        <f>+#REF!-#REF!</f>
        <v>#REF!</v>
      </c>
    </row>
    <row r="37" spans="2:80" ht="12.75" customHeight="1" thickBot="1">
      <c r="B37" s="35" t="s">
        <v>8</v>
      </c>
      <c r="C37" s="36"/>
      <c r="D37" s="13">
        <v>15765.637874952423</v>
      </c>
      <c r="E37" s="13">
        <v>12194.08</v>
      </c>
      <c r="F37" s="13">
        <v>12194.08</v>
      </c>
      <c r="G37" s="13">
        <v>12194.08</v>
      </c>
      <c r="H37" s="13">
        <v>12644.04</v>
      </c>
      <c r="I37" s="13">
        <v>12644.04</v>
      </c>
      <c r="J37" s="13">
        <v>12644.04</v>
      </c>
      <c r="K37" s="13">
        <v>12644.04</v>
      </c>
      <c r="L37" s="13">
        <v>12644.04</v>
      </c>
      <c r="M37" s="13">
        <v>12644.04</v>
      </c>
      <c r="N37" s="13">
        <v>12644.04</v>
      </c>
      <c r="O37" s="13">
        <v>12644.04</v>
      </c>
      <c r="P37" s="13">
        <v>12644.04</v>
      </c>
      <c r="Q37" s="13">
        <v>12644.04</v>
      </c>
      <c r="R37" s="27"/>
      <c r="S37" s="26"/>
      <c r="V37" s="26"/>
      <c r="W37" s="26"/>
      <c r="X37" s="26"/>
      <c r="Y37" s="26"/>
      <c r="Z37" s="26"/>
      <c r="AA37" s="26">
        <f>+'[2]tarifas  en Sept $ mar 2017'!C61*2</f>
        <v>12644.04</v>
      </c>
      <c r="AB37" s="26">
        <f>+Q37-AA37</f>
        <v>0</v>
      </c>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v>14785.8956</v>
      </c>
      <c r="BL37" s="26">
        <f>+BK37-D37</f>
        <v>-979.742274952423</v>
      </c>
      <c r="BM37" s="26">
        <f>+F37-E37</f>
        <v>0</v>
      </c>
      <c r="BN37" s="8">
        <v>15765.63787496</v>
      </c>
      <c r="BO37" s="8">
        <f>+BN37-F37</f>
        <v>3571.557874960001</v>
      </c>
      <c r="BP37" s="8">
        <v>16391.9120739</v>
      </c>
      <c r="BQ37" s="8" t="e">
        <f>+BP37-#REF!</f>
        <v>#REF!</v>
      </c>
      <c r="BR37" s="8"/>
      <c r="BS37" s="23">
        <f>+G37-H37</f>
        <v>-449.96000000000095</v>
      </c>
      <c r="BT37" s="23">
        <f>+H37-I37</f>
        <v>0</v>
      </c>
      <c r="BU37" s="23">
        <f>+I37-J37</f>
        <v>0</v>
      </c>
      <c r="BV37" s="23">
        <f>+J37-K37</f>
        <v>0</v>
      </c>
      <c r="BW37" s="23" t="e">
        <f>+K37-#REF!</f>
        <v>#REF!</v>
      </c>
      <c r="BX37" s="23" t="e">
        <f>+#REF!-#REF!</f>
        <v>#REF!</v>
      </c>
      <c r="BY37" s="23" t="e">
        <f>+#REF!-#REF!</f>
        <v>#REF!</v>
      </c>
      <c r="BZ37" s="23" t="e">
        <f>+#REF!-#REF!</f>
        <v>#REF!</v>
      </c>
      <c r="CA37" s="23" t="e">
        <f>+#REF!-#REF!</f>
        <v>#REF!</v>
      </c>
      <c r="CB37" s="23" t="e">
        <f>+#REF!-#REF!</f>
        <v>#REF!</v>
      </c>
    </row>
    <row r="38" spans="2:80" ht="24.75" customHeight="1" thickTop="1">
      <c r="B38" s="10" t="s">
        <v>17</v>
      </c>
      <c r="C38" s="11"/>
      <c r="D38" s="11">
        <v>42339</v>
      </c>
      <c r="E38" s="11">
        <v>42705</v>
      </c>
      <c r="F38" s="11">
        <v>42736</v>
      </c>
      <c r="G38" s="11">
        <v>42767</v>
      </c>
      <c r="H38" s="11">
        <v>42795</v>
      </c>
      <c r="I38" s="11">
        <v>42826</v>
      </c>
      <c r="J38" s="11">
        <v>42856</v>
      </c>
      <c r="K38" s="11">
        <v>42887</v>
      </c>
      <c r="L38" s="11">
        <v>42917</v>
      </c>
      <c r="M38" s="11">
        <v>42948</v>
      </c>
      <c r="N38" s="11">
        <v>42979</v>
      </c>
      <c r="O38" s="11">
        <v>43009</v>
      </c>
      <c r="P38" s="11">
        <v>43040</v>
      </c>
      <c r="Q38" s="11">
        <v>43070</v>
      </c>
      <c r="R38" s="27"/>
      <c r="S38" s="27"/>
      <c r="V38" s="27"/>
      <c r="W38" s="27"/>
      <c r="X38" s="27"/>
      <c r="Y38" s="27"/>
      <c r="Z38" s="27"/>
      <c r="AA38" s="26"/>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5">
        <v>14785.8956</v>
      </c>
      <c r="BL38" s="26">
        <f>+BK38-D38</f>
        <v>-27553.1044</v>
      </c>
      <c r="BM38" s="26"/>
      <c r="BN38" s="8"/>
      <c r="BO38" s="8"/>
      <c r="BP38" s="8"/>
      <c r="BQ38" s="8"/>
      <c r="BR38" s="8"/>
      <c r="BS38" s="23"/>
      <c r="BT38" s="23"/>
      <c r="BU38" s="23"/>
      <c r="BV38" s="23"/>
      <c r="BW38" s="23"/>
      <c r="BX38" s="23"/>
      <c r="BY38" s="23"/>
      <c r="BZ38" s="23"/>
      <c r="CA38" s="23"/>
      <c r="CB38" s="23"/>
    </row>
    <row r="39" spans="2:80" ht="14.25">
      <c r="B39" s="35" t="s">
        <v>7</v>
      </c>
      <c r="C39" s="36"/>
      <c r="D39" s="13">
        <v>2857.13419598</v>
      </c>
      <c r="E39" s="13">
        <v>2191.35</v>
      </c>
      <c r="F39" s="13">
        <v>2191.35</v>
      </c>
      <c r="G39" s="13">
        <v>2191.35</v>
      </c>
      <c r="H39" s="13">
        <v>2271.95</v>
      </c>
      <c r="I39" s="13">
        <v>2271.95</v>
      </c>
      <c r="J39" s="13">
        <v>2271.95</v>
      </c>
      <c r="K39" s="13">
        <v>2271.95</v>
      </c>
      <c r="L39" s="13">
        <v>2271.95</v>
      </c>
      <c r="M39" s="13">
        <v>2271.95</v>
      </c>
      <c r="N39" s="13">
        <v>2277.06</v>
      </c>
      <c r="O39" s="13">
        <v>2277.06</v>
      </c>
      <c r="P39" s="13">
        <v>2277.06</v>
      </c>
      <c r="Q39" s="13">
        <v>2277.06</v>
      </c>
      <c r="R39" s="26"/>
      <c r="S39" s="26"/>
      <c r="V39" s="26"/>
      <c r="W39" s="26"/>
      <c r="X39" s="26"/>
      <c r="Y39" s="26"/>
      <c r="Z39" s="26"/>
      <c r="AA39" s="26">
        <f>+'[2]tarifas  en Sept $ mar 2017'!F59</f>
        <v>2277.06</v>
      </c>
      <c r="AB39" s="26">
        <f>+Q39-AA39</f>
        <v>0</v>
      </c>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v>2679.58</v>
      </c>
      <c r="BL39" s="26">
        <f>+BK39-D39</f>
        <v>-177.55419598000026</v>
      </c>
      <c r="BM39" s="26">
        <f>+F39-E39</f>
        <v>0</v>
      </c>
      <c r="BN39" s="8">
        <v>2857.13419598</v>
      </c>
      <c r="BO39" s="8">
        <f>+BN39-F39</f>
        <v>665.7841959800003</v>
      </c>
      <c r="BP39" s="8">
        <v>2970.63099478</v>
      </c>
      <c r="BQ39" s="8" t="e">
        <f>+BP39-#REF!</f>
        <v>#REF!</v>
      </c>
      <c r="BR39" s="8"/>
      <c r="BS39" s="23">
        <f aca="true" t="shared" si="10" ref="BS39:BV42">+G39-H39</f>
        <v>-80.59999999999991</v>
      </c>
      <c r="BT39" s="23">
        <f t="shared" si="10"/>
        <v>0</v>
      </c>
      <c r="BU39" s="23">
        <f t="shared" si="10"/>
        <v>0</v>
      </c>
      <c r="BV39" s="23">
        <f t="shared" si="10"/>
        <v>0</v>
      </c>
      <c r="BW39" s="23" t="e">
        <f>+K39-#REF!</f>
        <v>#REF!</v>
      </c>
      <c r="BX39" s="23" t="e">
        <f>+#REF!-#REF!</f>
        <v>#REF!</v>
      </c>
      <c r="BY39" s="23" t="e">
        <f>+#REF!-#REF!</f>
        <v>#REF!</v>
      </c>
      <c r="BZ39" s="23" t="e">
        <f>+#REF!-#REF!</f>
        <v>#REF!</v>
      </c>
      <c r="CA39" s="23" t="e">
        <f>+#REF!-#REF!</f>
        <v>#REF!</v>
      </c>
      <c r="CB39" s="23" t="e">
        <f>+#REF!-#REF!</f>
        <v>#REF!</v>
      </c>
    </row>
    <row r="40" spans="2:80" ht="14.25">
      <c r="B40" s="35" t="s">
        <v>6</v>
      </c>
      <c r="C40" s="36"/>
      <c r="D40" s="13">
        <v>2857.1373094658943</v>
      </c>
      <c r="E40" s="13">
        <v>2191.35</v>
      </c>
      <c r="F40" s="13">
        <v>2191.35</v>
      </c>
      <c r="G40" s="13">
        <v>2191.35</v>
      </c>
      <c r="H40" s="13">
        <v>2271.95</v>
      </c>
      <c r="I40" s="13">
        <v>2271.95</v>
      </c>
      <c r="J40" s="13">
        <v>2271.95</v>
      </c>
      <c r="K40" s="13">
        <v>2271.95</v>
      </c>
      <c r="L40" s="13">
        <v>2271.95</v>
      </c>
      <c r="M40" s="13">
        <v>2271.95</v>
      </c>
      <c r="N40" s="13">
        <v>2277.06</v>
      </c>
      <c r="O40" s="13">
        <v>2277.06</v>
      </c>
      <c r="P40" s="13">
        <v>2277.06</v>
      </c>
      <c r="Q40" s="13">
        <v>2277.06</v>
      </c>
      <c r="R40" s="26"/>
      <c r="S40" s="26"/>
      <c r="V40" s="26"/>
      <c r="W40" s="26"/>
      <c r="X40" s="26"/>
      <c r="Y40" s="26"/>
      <c r="Z40" s="26"/>
      <c r="AA40" s="26">
        <f>+'[2]tarifas  en Sept $ mar 2017'!F60</f>
        <v>2277.06</v>
      </c>
      <c r="AB40" s="26">
        <f>+Q40-AA40</f>
        <v>0</v>
      </c>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v>2679.58292</v>
      </c>
      <c r="BL40" s="26">
        <f>+BK40-D40</f>
        <v>-177.55438946589447</v>
      </c>
      <c r="BM40" s="26">
        <f>+F40-E40</f>
        <v>0</v>
      </c>
      <c r="BN40" s="8">
        <v>2857.13730946</v>
      </c>
      <c r="BO40" s="8">
        <f>+BN40-F40</f>
        <v>665.78730946</v>
      </c>
      <c r="BP40" s="8">
        <v>2970.63423194</v>
      </c>
      <c r="BQ40" s="8" t="e">
        <f>+BP40-#REF!</f>
        <v>#REF!</v>
      </c>
      <c r="BR40" s="8"/>
      <c r="BS40" s="23">
        <f t="shared" si="10"/>
        <v>-80.59999999999991</v>
      </c>
      <c r="BT40" s="23">
        <f t="shared" si="10"/>
        <v>0</v>
      </c>
      <c r="BU40" s="23">
        <f t="shared" si="10"/>
        <v>0</v>
      </c>
      <c r="BV40" s="23">
        <f t="shared" si="10"/>
        <v>0</v>
      </c>
      <c r="BW40" s="23" t="e">
        <f>+K40-#REF!</f>
        <v>#REF!</v>
      </c>
      <c r="BX40" s="23" t="e">
        <f>+#REF!-#REF!</f>
        <v>#REF!</v>
      </c>
      <c r="BY40" s="23" t="e">
        <f>+#REF!-#REF!</f>
        <v>#REF!</v>
      </c>
      <c r="BZ40" s="23" t="e">
        <f>+#REF!-#REF!</f>
        <v>#REF!</v>
      </c>
      <c r="CA40" s="23" t="e">
        <f>+#REF!-#REF!</f>
        <v>#REF!</v>
      </c>
      <c r="CB40" s="23" t="e">
        <f>+#REF!-#REF!</f>
        <v>#REF!</v>
      </c>
    </row>
    <row r="41" spans="2:80" ht="15" thickBot="1">
      <c r="B41" s="39" t="s">
        <v>8</v>
      </c>
      <c r="C41" s="40"/>
      <c r="D41" s="15">
        <v>1904.7545241526623</v>
      </c>
      <c r="E41" s="15">
        <v>1460.9</v>
      </c>
      <c r="F41" s="15">
        <v>1460.9</v>
      </c>
      <c r="G41" s="15">
        <v>1460.9</v>
      </c>
      <c r="H41" s="15">
        <v>1514.63</v>
      </c>
      <c r="I41" s="15">
        <v>1514.63</v>
      </c>
      <c r="J41" s="15">
        <v>1514.63</v>
      </c>
      <c r="K41" s="15">
        <v>1514.63</v>
      </c>
      <c r="L41" s="15">
        <v>1514.63</v>
      </c>
      <c r="M41" s="15">
        <v>1514.63</v>
      </c>
      <c r="N41" s="15">
        <v>1518.04</v>
      </c>
      <c r="O41" s="15">
        <v>1518.04</v>
      </c>
      <c r="P41" s="15">
        <v>1518.04</v>
      </c>
      <c r="Q41" s="15">
        <v>1518.04</v>
      </c>
      <c r="R41" s="26"/>
      <c r="S41" s="26"/>
      <c r="V41" s="26"/>
      <c r="W41" s="26"/>
      <c r="X41" s="26"/>
      <c r="Y41" s="26"/>
      <c r="Z41" s="26"/>
      <c r="AA41" s="26">
        <f>+'[2]tarifas  en Sept $ mar 2017'!F61</f>
        <v>1518.04</v>
      </c>
      <c r="AB41" s="26">
        <f>+Q41-AA41</f>
        <v>0</v>
      </c>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5">
        <v>1786.38516</v>
      </c>
      <c r="BL41" s="26">
        <f>+BK41-D41</f>
        <v>-118.36936415266223</v>
      </c>
      <c r="BM41" s="26">
        <f>+F41-E41</f>
        <v>0</v>
      </c>
      <c r="BN41" s="2">
        <v>1904.75452415</v>
      </c>
      <c r="BO41" s="8">
        <f>+BN41-F41</f>
        <v>443.85452414999986</v>
      </c>
      <c r="BP41" s="2">
        <v>1980.41899287</v>
      </c>
      <c r="BQ41" s="8" t="e">
        <f>+BP41-#REF!</f>
        <v>#REF!</v>
      </c>
      <c r="BS41" s="23">
        <f t="shared" si="10"/>
        <v>-53.73000000000002</v>
      </c>
      <c r="BT41" s="23">
        <f t="shared" si="10"/>
        <v>0</v>
      </c>
      <c r="BU41" s="23">
        <f t="shared" si="10"/>
        <v>0</v>
      </c>
      <c r="BV41" s="23">
        <f t="shared" si="10"/>
        <v>0</v>
      </c>
      <c r="BW41" s="23" t="e">
        <f>+K41-#REF!</f>
        <v>#REF!</v>
      </c>
      <c r="BX41" s="23" t="e">
        <f>+#REF!-#REF!</f>
        <v>#REF!</v>
      </c>
      <c r="BY41" s="23" t="e">
        <f>+#REF!-#REF!</f>
        <v>#REF!</v>
      </c>
      <c r="BZ41" s="23" t="e">
        <f>+#REF!-#REF!</f>
        <v>#REF!</v>
      </c>
      <c r="CA41" s="23" t="e">
        <f>+#REF!-#REF!</f>
        <v>#REF!</v>
      </c>
      <c r="CB41" s="23" t="e">
        <f>+#REF!-#REF!</f>
        <v>#REF!</v>
      </c>
    </row>
    <row r="42" spans="2:80" ht="16.5" customHeight="1" thickTop="1">
      <c r="B42" s="19" t="s">
        <v>18</v>
      </c>
      <c r="C42" s="3"/>
      <c r="D42" s="5"/>
      <c r="E42" s="5"/>
      <c r="F42" s="5"/>
      <c r="G42" s="5"/>
      <c r="H42" s="5"/>
      <c r="I42" s="5"/>
      <c r="J42" s="5"/>
      <c r="K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L42" s="5"/>
      <c r="BM42" s="5"/>
      <c r="BN42" s="16"/>
      <c r="BO42" s="8"/>
      <c r="BP42" s="16"/>
      <c r="BQ42" s="8"/>
      <c r="BS42" s="23">
        <f t="shared" si="10"/>
        <v>0</v>
      </c>
      <c r="BT42" s="23">
        <f t="shared" si="10"/>
        <v>0</v>
      </c>
      <c r="BU42" s="23">
        <f t="shared" si="10"/>
        <v>0</v>
      </c>
      <c r="BV42" s="23">
        <f t="shared" si="10"/>
        <v>0</v>
      </c>
      <c r="BW42" s="23">
        <f>+K42-L13</f>
        <v>-42917</v>
      </c>
      <c r="BX42" s="23">
        <f>+L13-M13</f>
        <v>-31</v>
      </c>
      <c r="BY42" s="23">
        <f>+M13-N13</f>
        <v>-31</v>
      </c>
      <c r="BZ42" s="23">
        <f>+N13-O13</f>
        <v>-30</v>
      </c>
      <c r="CA42" s="23">
        <f>+O13-P13</f>
        <v>-31</v>
      </c>
      <c r="CB42" s="23">
        <f>+P13-Q13</f>
        <v>-30</v>
      </c>
    </row>
    <row r="43" spans="1:57" s="3" customFormat="1" ht="38.25" customHeight="1">
      <c r="A43" s="6"/>
      <c r="B43" s="42" t="s">
        <v>24</v>
      </c>
      <c r="C43" s="41"/>
      <c r="D43" s="41"/>
      <c r="E43" s="41"/>
      <c r="F43" s="41"/>
      <c r="G43" s="41"/>
      <c r="H43" s="41"/>
      <c r="I43" s="41"/>
      <c r="J43" s="41"/>
      <c r="K43" s="41"/>
      <c r="L43" s="41"/>
      <c r="M43" s="41"/>
      <c r="N43" s="41"/>
      <c r="O43" s="41"/>
      <c r="P43" s="41"/>
      <c r="Q43" s="41"/>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32"/>
      <c r="BB43" s="28"/>
      <c r="BC43" s="28"/>
      <c r="BD43" s="16"/>
      <c r="BE43" s="16"/>
    </row>
    <row r="44" spans="1:57" s="3" customFormat="1" ht="39.75" customHeight="1">
      <c r="A44" s="6"/>
      <c r="B44" s="37" t="s">
        <v>25</v>
      </c>
      <c r="C44" s="38"/>
      <c r="D44" s="38"/>
      <c r="E44" s="38"/>
      <c r="F44" s="38"/>
      <c r="G44" s="38"/>
      <c r="H44" s="38"/>
      <c r="I44" s="38"/>
      <c r="J44" s="38"/>
      <c r="K44" s="38"/>
      <c r="L44" s="38"/>
      <c r="M44" s="38"/>
      <c r="N44" s="38"/>
      <c r="O44" s="38"/>
      <c r="P44" s="38"/>
      <c r="Q44" s="3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32"/>
      <c r="BB44" s="28"/>
      <c r="BC44" s="28"/>
      <c r="BD44" s="16"/>
      <c r="BE44" s="16"/>
    </row>
    <row r="45" spans="1:57" s="3" customFormat="1" ht="20.25" customHeight="1">
      <c r="A45" s="6"/>
      <c r="B45" s="41" t="s">
        <v>23</v>
      </c>
      <c r="C45" s="41"/>
      <c r="D45" s="41"/>
      <c r="E45" s="41"/>
      <c r="F45" s="41"/>
      <c r="G45" s="41"/>
      <c r="H45" s="41"/>
      <c r="I45" s="41"/>
      <c r="J45" s="41"/>
      <c r="K45" s="41"/>
      <c r="L45" s="41"/>
      <c r="M45" s="41"/>
      <c r="N45" s="41"/>
      <c r="O45" s="41"/>
      <c r="P45" s="41"/>
      <c r="Q45" s="41"/>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32"/>
      <c r="BB45" s="28"/>
      <c r="BC45" s="28"/>
      <c r="BD45" s="16"/>
      <c r="BE45" s="16"/>
    </row>
    <row r="46" spans="2:68" ht="20.25" customHeight="1">
      <c r="B46" s="42" t="s">
        <v>19</v>
      </c>
      <c r="C46" s="41"/>
      <c r="D46" s="41"/>
      <c r="E46" s="41"/>
      <c r="F46" s="41"/>
      <c r="G46" s="41"/>
      <c r="H46" s="41"/>
      <c r="I46" s="41"/>
      <c r="J46" s="41"/>
      <c r="K46" s="41"/>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row>
    <row r="47" spans="2:68" ht="20.25" customHeight="1">
      <c r="B47" s="41" t="s">
        <v>20</v>
      </c>
      <c r="C47" s="41"/>
      <c r="D47" s="41"/>
      <c r="E47" s="41"/>
      <c r="F47" s="41"/>
      <c r="G47" s="41"/>
      <c r="H47" s="41"/>
      <c r="I47" s="41"/>
      <c r="J47" s="41"/>
      <c r="K47" s="41"/>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row>
    <row r="48" spans="2:17" ht="20.25" customHeight="1">
      <c r="B48" s="38" t="s">
        <v>27</v>
      </c>
      <c r="C48" s="38"/>
      <c r="D48" s="38"/>
      <c r="E48" s="38"/>
      <c r="F48" s="38"/>
      <c r="G48" s="38"/>
      <c r="H48" s="38"/>
      <c r="I48" s="38"/>
      <c r="J48" s="38"/>
      <c r="K48" s="38"/>
      <c r="L48" s="38"/>
      <c r="M48" s="38"/>
      <c r="N48" s="38"/>
      <c r="O48" s="38"/>
      <c r="P48" s="38"/>
      <c r="Q48" s="38"/>
    </row>
    <row r="49" ht="12.75">
      <c r="D49" s="20"/>
    </row>
    <row r="50" spans="5:7" ht="12.75">
      <c r="E50" s="2"/>
      <c r="G50" s="2"/>
    </row>
    <row r="54" spans="15:16" ht="12.75">
      <c r="O54" s="20"/>
      <c r="P54" s="33"/>
    </row>
    <row r="55" spans="15:16" ht="12.75">
      <c r="O55" s="20"/>
      <c r="P55" s="33"/>
    </row>
    <row r="56" spans="15:16" ht="12.75">
      <c r="O56" s="20"/>
      <c r="P56" s="33"/>
    </row>
    <row r="57" spans="15:16" ht="12.75">
      <c r="O57" s="20"/>
      <c r="P57" s="33"/>
    </row>
    <row r="58" spans="15:16" ht="12.75">
      <c r="O58" s="20"/>
      <c r="P58" s="33"/>
    </row>
    <row r="59" spans="15:16" ht="12.75">
      <c r="O59" s="20"/>
      <c r="P59" s="33"/>
    </row>
    <row r="60" spans="15:16" ht="12.75">
      <c r="O60" s="20"/>
      <c r="P60" s="33"/>
    </row>
    <row r="61" ht="12.75">
      <c r="O61" s="20"/>
    </row>
  </sheetData>
  <sheetProtection/>
  <mergeCells count="18">
    <mergeCell ref="B48:Q48"/>
    <mergeCell ref="B47:K47"/>
    <mergeCell ref="B46:K46"/>
    <mergeCell ref="B8:Q8"/>
    <mergeCell ref="B10:Q10"/>
    <mergeCell ref="B11:Q11"/>
    <mergeCell ref="B43:Q43"/>
    <mergeCell ref="B45:Q45"/>
    <mergeCell ref="B36:C36"/>
    <mergeCell ref="B13:B33"/>
    <mergeCell ref="B6:Q6"/>
    <mergeCell ref="B7:Q7"/>
    <mergeCell ref="B35:C35"/>
    <mergeCell ref="B44:Q44"/>
    <mergeCell ref="B39:C39"/>
    <mergeCell ref="B41:C41"/>
    <mergeCell ref="B37:C37"/>
    <mergeCell ref="B40:C40"/>
  </mergeCells>
  <printOptions horizontalCentered="1" verticalCentered="1"/>
  <pageMargins left="0.1968503937007874" right="0.1968503937007874" top="0.1968503937007874" bottom="0.1968503937007874" header="0" footer="0"/>
  <pageSetup fitToHeight="1" fitToWidth="1" horizontalDpi="600" verticalDpi="600" orientation="landscape"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E.A.A.B. - 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 DE INFORMATICA</dc:creator>
  <cp:keywords/>
  <dc:description/>
  <cp:lastModifiedBy>Fanny Luz Barrera Valero</cp:lastModifiedBy>
  <cp:lastPrinted>2017-06-28T13:48:03Z</cp:lastPrinted>
  <dcterms:created xsi:type="dcterms:W3CDTF">2000-03-10T20:03:48Z</dcterms:created>
  <dcterms:modified xsi:type="dcterms:W3CDTF">2017-09-18T13:32:23Z</dcterms:modified>
  <cp:category/>
  <cp:version/>
  <cp:contentType/>
  <cp:contentStatus/>
</cp:coreProperties>
</file>