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USUARIO\Desktop\2021 OPS YIMMY\PUBLICACIONES 2021\"/>
    </mc:Choice>
  </mc:AlternateContent>
  <bookViews>
    <workbookView xWindow="0" yWindow="0" windowWidth="8112" windowHeight="8736" tabRatio="936" firstSheet="1" activeTab="1"/>
  </bookViews>
  <sheets>
    <sheet name="Parámetros" sheetId="6" state="hidden" r:id="rId1"/>
    <sheet name="PAA 2021 V1" sheetId="27" r:id="rId2"/>
    <sheet name="Priorización B" sheetId="7" state="hidden" r:id="rId3"/>
    <sheet name="Procesos A Auditar Vs Recursos" sheetId="4" state="hidden" r:id="rId4"/>
    <sheet name="Seguimiento Programa Anual" sheetId="5"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 localSheetId="1">[1]Egre99SH!#REF!</definedName>
    <definedName name="\a">[2]Egre99SH!#REF!</definedName>
    <definedName name="\b" localSheetId="1">[1]Egre99SH!#REF!</definedName>
    <definedName name="\b">[2]Egre99SH!#REF!</definedName>
    <definedName name="\c" localSheetId="1">[1]Egre99SH!#REF!</definedName>
    <definedName name="\c">[2]Egre99SH!#REF!</definedName>
    <definedName name="\d" localSheetId="1">[1]Egre99SH!#REF!</definedName>
    <definedName name="\d">[2]Egre99SH!#REF!</definedName>
    <definedName name="\e" localSheetId="1">[1]Egre99SH!#REF!</definedName>
    <definedName name="\e">[2]Egre99SH!#REF!</definedName>
    <definedName name="\g" localSheetId="1">[1]Egre99SH!#REF!</definedName>
    <definedName name="\g">[2]Egre99SH!#REF!</definedName>
    <definedName name="\i" localSheetId="1">[1]Egre99SH!#REF!</definedName>
    <definedName name="\i">[2]Egre99SH!#REF!</definedName>
    <definedName name="\r" localSheetId="1">[1]Egre99SH!#REF!</definedName>
    <definedName name="\r">[2]Egre99SH!#REF!</definedName>
    <definedName name="\t" localSheetId="1">[1]Egre99SH!#REF!</definedName>
    <definedName name="\t">[2]Egre99SH!#REF!</definedName>
    <definedName name="_" localSheetId="1">#REF!</definedName>
    <definedName name="_">#REF!</definedName>
    <definedName name="_1._SUSCRIPTORES_Y_COBERTURA" localSheetId="1">#REF!</definedName>
    <definedName name="_1._SUSCRIPTORES_Y_COBERTURA">#REF!</definedName>
    <definedName name="_3._TARIFA_MEDIA__COSTOS_DE_REFERENCIA_Y_VOLUMEN_FACTURADO" localSheetId="1">#REF!</definedName>
    <definedName name="_3._TARIFA_MEDIA__COSTOS_DE_REFERENCIA_Y_VOLUMEN_FACTURADO">#REF!</definedName>
    <definedName name="_4._PLANTA_DE_PERSONAL" localSheetId="1">#REF!</definedName>
    <definedName name="_4._PLANTA_DE_PERSONAL">#REF!</definedName>
    <definedName name="_7._CAPACIDAD_PLANTAS_DE_TRATAMIENTO_DE_AGUA_POTABLE__m3_s" localSheetId="1">#REF!</definedName>
    <definedName name="_7._CAPACIDAD_PLANTAS_DE_TRATAMIENTO_DE_AGUA_POTABLE__m3_s">#REF!</definedName>
    <definedName name="_9._OTROS_DATOS_DE_LA__INFRAESTRUCTURA_DE_ACUEDUCTO" localSheetId="1">#REF!</definedName>
    <definedName name="_9._OTROS_DATOS_DE_LA__INFRAESTRUCTURA_DE_ACUEDUCTO">#REF!</definedName>
    <definedName name="_xlnm._FilterDatabase" localSheetId="1" hidden="1">'PAA 2021 V1'!$A$2:$O$88</definedName>
    <definedName name="_xlnm._FilterDatabase" localSheetId="2" hidden="1">'Priorización B'!$A$6:$AE$6</definedName>
    <definedName name="_xlnm._FilterDatabase" hidden="1">#REF!</definedName>
    <definedName name="a" localSheetId="1">#REF!</definedName>
    <definedName name="a">#REF!</definedName>
    <definedName name="A_impresión_IM" localSheetId="1">[1]Egre99SH!#REF!</definedName>
    <definedName name="A_impresión_IM">[2]Egre99SH!#REF!</definedName>
    <definedName name="ABRIL">'[3]CALENDARIZACIÓN Y PRESUPUESTO'!$DR$12:$DR$89</definedName>
    <definedName name="aca">[4]param!$C$2:$C$40</definedName>
    <definedName name="Activo_corriente" localSheetId="1">#REF!</definedName>
    <definedName name="Activo_corriente">#REF!</definedName>
    <definedName name="Activo_total" localSheetId="1">#REF!</definedName>
    <definedName name="Activo_total">#REF!</definedName>
    <definedName name="acueducto">'[5]Tablas Cadena de Valor'!$C$5:$C$10</definedName>
    <definedName name="AD" localSheetId="1">#REF!</definedName>
    <definedName name="AD">#REF!</definedName>
    <definedName name="AEIIMOE">[6]AEIIMOE!$P$5:$V$23</definedName>
    <definedName name="AEIMOE">'[6]AEI MOE'!$P$5:$V$23</definedName>
    <definedName name="AGOSTO">'[3]CALENDARIZACIÓN Y PRESUPUESTO'!$DV$12:$DV$89</definedName>
    <definedName name="AJ_PAC_GTS" localSheetId="1">#REF!</definedName>
    <definedName name="AJ_PAC_GTS">#REF!</definedName>
    <definedName name="AJ_PAC_ING" localSheetId="1">#REF!</definedName>
    <definedName name="AJ_PAC_ING">#REF!</definedName>
    <definedName name="anio">[4]param!$L$2:$L$12</definedName>
    <definedName name="AÑO1988" localSheetId="1">#REF!</definedName>
    <definedName name="AÑO1988">#REF!</definedName>
    <definedName name="AÑO1996" localSheetId="1">#REF!</definedName>
    <definedName name="AÑO1996">#REF!</definedName>
    <definedName name="AÑO1997" localSheetId="1">#REF!</definedName>
    <definedName name="AÑO1997">#REF!</definedName>
    <definedName name="AÑO1999" localSheetId="1">#REF!</definedName>
    <definedName name="AÑO1999">#REF!</definedName>
    <definedName name="AÑO2000" localSheetId="1">#REF!</definedName>
    <definedName name="AÑO2000">#REF!</definedName>
    <definedName name="AÑO2001" localSheetId="1">#REF!</definedName>
    <definedName name="AÑO2001">#REF!</definedName>
    <definedName name="Aportes" localSheetId="1">#REF!</definedName>
    <definedName name="Aportes">#REF!</definedName>
    <definedName name="_xlnm.Extract" localSheetId="1">[1]Egre99SH!#REF!</definedName>
    <definedName name="_xlnm.Extract">[2]Egre99SH!#REF!</definedName>
    <definedName name="_xlnm.Print_Area" localSheetId="1">'PAA 2021 V1'!$A$14:$O$84</definedName>
    <definedName name="AREAS">[7]AREAS!$B$1:$B$65536</definedName>
    <definedName name="asignacion">'[3]CALENDARIZACIÓN Y PRESUPUESTO'!$G$12:$G$89</definedName>
    <definedName name="BASE_POAI" localSheetId="1">#REF!</definedName>
    <definedName name="BASE_POAI">#REF!</definedName>
    <definedName name="_xlnm.Database" localSheetId="1">#REF!</definedName>
    <definedName name="_xlnm.Database">#REF!</definedName>
    <definedName name="CAESTI">[6]AEI!$O$6:$P$29</definedName>
    <definedName name="CAESTII">[6]AEII!$O$6:$P$34</definedName>
    <definedName name="calificacion" localSheetId="1">#REF!</definedName>
    <definedName name="calificacion">#REF!</definedName>
    <definedName name="Capacitación_administrativa" localSheetId="1">#REF!</definedName>
    <definedName name="Capacitación_administrativa">#REF!</definedName>
    <definedName name="Capacitación_operativa" localSheetId="1">#REF!</definedName>
    <definedName name="Capacitación_operativa">#REF!</definedName>
    <definedName name="CARTERA" localSheetId="1">#REF!</definedName>
    <definedName name="CARTERA">#REF!</definedName>
    <definedName name="Cartera_vencida_oficial" localSheetId="1">#REF!</definedName>
    <definedName name="Cartera_vencida_oficial">#REF!</definedName>
    <definedName name="Cartera_vencida_particular" localSheetId="1">#REF!</definedName>
    <definedName name="Cartera_vencida_particular">#REF!</definedName>
    <definedName name="Cartera_vencida_total" localSheetId="1">#REF!</definedName>
    <definedName name="Cartera_vencida_total">#REF!</definedName>
    <definedName name="categoria">[6]FCI!$R$7:$S$42</definedName>
    <definedName name="categorias">[6]FCE!$P$7:$Q$35</definedName>
    <definedName name="CCC" localSheetId="1">[1]Egre99SH!#REF!</definedName>
    <definedName name="CCC">[2]Egre99SH!#REF!</definedName>
    <definedName name="Ciclo_Rotación_Calif" localSheetId="1">[8]Parámetros!$C$62:$C$66</definedName>
    <definedName name="Ciclo_Rotación_Calif">Parámetros!$C$62:$C$66</definedName>
    <definedName name="Ciclo_Rotación_Def" localSheetId="1">[8]Parámetros!$B$62:$B$66</definedName>
    <definedName name="Ciclo_Rotación_Def">Parámetros!$B$62:$B$66</definedName>
    <definedName name="clasecontrato">'[5]Tablas Cadena de Valor'!$Y$5:$Y$19</definedName>
    <definedName name="CLASIFICACION">'[5]POAI 2021'!$DC$6:$DC$12</definedName>
    <definedName name="CLASIFICACION2">'[5]POAI 2021'!$DC$6:$DC$8</definedName>
    <definedName name="coca">[4]param!$C$2:$D$42</definedName>
    <definedName name="CODIGO" localSheetId="1">#REF!</definedName>
    <definedName name="CODIGO">#REF!</definedName>
    <definedName name="combinado">'[5]Tablas Cadena de Valor'!$C$17:$C$19</definedName>
    <definedName name="COMPROMISOS">OFFSET([9]ANEXOS4a!$B$7,1,1,1,[9]ANEXOS4a!$B$1)</definedName>
    <definedName name="COMPROMISOSVAR">OFFSET([9]ANEXOS4a!$B$9,1,1,1,[9]ANEXOS4a!$B$1)</definedName>
    <definedName name="ConsMaestro" localSheetId="1" hidden="1">#REF!</definedName>
    <definedName name="ConsMaestro" hidden="1">#REF!</definedName>
    <definedName name="consol">[4]param!$C$1:$C$42</definedName>
    <definedName name="consulta_pot_dec_MP_LP" localSheetId="1">#REF!</definedName>
    <definedName name="consulta_pot_dec_MP_LP">#REF!</definedName>
    <definedName name="Consumo_estimado_por_facturar" localSheetId="1">#REF!</definedName>
    <definedName name="Consumo_estimado_por_facturar">#REF!</definedName>
    <definedName name="costemed">'[3]CALENDARIZACIÓN Y PRESUPUESTO'!$BS$12:$BS$89</definedName>
    <definedName name="Costo_de_ventas" localSheetId="1">#REF!</definedName>
    <definedName name="Costo_de_ventas">#REF!</definedName>
    <definedName name="Costo_de_ventas_efectivo" localSheetId="1">#REF!</definedName>
    <definedName name="Costo_de_ventas_efectivo">#REF!</definedName>
    <definedName name="Costo_pensionados" localSheetId="1">#REF!</definedName>
    <definedName name="Costo_pensionados">#REF!</definedName>
    <definedName name="costomas">[10]Estudio!$P$7:$P$1581</definedName>
    <definedName name="costomenos">[10]Estudio!$Q$7:$Q$1581</definedName>
    <definedName name="COSTOSYGASTOS" localSheetId="1">#REF!</definedName>
    <definedName name="COSTOSYGASTOS">#REF!</definedName>
    <definedName name="COSTOSYGASTOSEFECTIVOS" localSheetId="1">#REF!</definedName>
    <definedName name="COSTOSYGASTOSEFECTIVOS">#REF!</definedName>
    <definedName name="Cproblemas">[6]PROBLEMAS!$M$6:$N$32</definedName>
    <definedName name="Cretos">[6]RETOS!$L$7:$M$32</definedName>
    <definedName name="_xlnm.Criteria" localSheetId="1">[1]Egre99SH!#REF!</definedName>
    <definedName name="_xlnm.Criteria">[2]Egre99SH!#REF!</definedName>
    <definedName name="Cuentas_facturadas_acued_prom_vig" localSheetId="1">#REF!</definedName>
    <definedName name="Cuentas_facturadas_acued_prom_vig">#REF!</definedName>
    <definedName name="Decision" localSheetId="1">#REF!</definedName>
    <definedName name="Decision">#REF!</definedName>
    <definedName name="Deuda_1">[11]PPTO_GASTOS!$GA$89</definedName>
    <definedName name="Deuda_2">[11]PPTO_GASTOS!$GE$89</definedName>
    <definedName name="Deuda_3">[11]PPTO_GASTOS!$GI$89</definedName>
    <definedName name="Deuda_4">[11]PPTO_GASTOS!$GM$89</definedName>
    <definedName name="Deuda_5" localSheetId="1">[11]PPTO_GASTOS!#REF!</definedName>
    <definedName name="Deuda_5">[11]PPTO_GASTOS!#REF!</definedName>
    <definedName name="Deudores_Corto_plazo" localSheetId="1">#REF!</definedName>
    <definedName name="Deudores_Corto_plazo">#REF!</definedName>
    <definedName name="Deudores_largo_plazo" localSheetId="1">#REF!</definedName>
    <definedName name="Deudores_largo_plazo">#REF!</definedName>
    <definedName name="Deudores_Servicios_públicos" localSheetId="1">#REF!</definedName>
    <definedName name="Deudores_Servicios_públicos">#REF!</definedName>
    <definedName name="dhejk" localSheetId="1" hidden="1">'[12]3'!#REF!,'[12]3'!#REF!</definedName>
    <definedName name="dhejk" hidden="1">'[12]3'!#REF!,'[12]3'!#REF!</definedName>
    <definedName name="dia">[4]param!$J$2:$J$32</definedName>
    <definedName name="diana" localSheetId="1">#REF!</definedName>
    <definedName name="diana">#REF!</definedName>
    <definedName name="DICIEMBRE">'[3]CALENDARIZACIÓN Y PRESUPUESTO'!$DZ$12:$DZ$89</definedName>
    <definedName name="Diferencia_de_estimados_año_ant_año_act" localSheetId="1">#REF!</definedName>
    <definedName name="Diferencia_de_estimados_año_ant_año_act">#REF!</definedName>
    <definedName name="Disp_Final">'[13]Fuentes_Usos-2018'!$AB$136</definedName>
    <definedName name="DISPFIN_5">[11]PPTO_GASTOS!$GN$89</definedName>
    <definedName name="dwdd555" localSheetId="1" hidden="1">#REF!</definedName>
    <definedName name="dwdd555" hidden="1">#REF!</definedName>
    <definedName name="Ebdita" localSheetId="1">#REF!</definedName>
    <definedName name="Ebdita">#REF!</definedName>
    <definedName name="EBITDA" localSheetId="1">#REF!</definedName>
    <definedName name="EBITDA">#REF!</definedName>
    <definedName name="EBITDAVAR">OFFSET([9]ANEXOS3!$B$14,1,1,1,[9]ANEXOS3!$A$2)</definedName>
    <definedName name="ENERO">'[3]CALENDARIZACIÓN Y PRESUPUESTO'!$DO$12:$DO$89</definedName>
    <definedName name="esc">'[14]mision-visión-objetivos'!$E$21:$E$23</definedName>
    <definedName name="ESPECIALES" localSheetId="1">'[15]PLAN UDC'!#REF!</definedName>
    <definedName name="ESPECIALES">'[16]PLAN UDC'!#REF!</definedName>
    <definedName name="esv">'[14]mision-visión-objetivos'!$F$21:$F$23</definedName>
    <definedName name="Factor_deflactación_pesosde_1995" localSheetId="1">#REF!</definedName>
    <definedName name="Factor_deflactación_pesosde_1995">#REF!</definedName>
    <definedName name="FACTURACIONZONAS" localSheetId="1">#REF!</definedName>
    <definedName name="FACTURACIONZONAS">#REF!</definedName>
    <definedName name="FASESPROYECTO">'[5]Tablas Cadena de Valor'!$BT$5:$BT$9</definedName>
    <definedName name="fci">[17]FCI!$A$3:$A$27</definedName>
    <definedName name="FEBRERO">'[3]CALENDARIZACIÓN Y PRESUPUESTO'!$DP$12:$DP$89</definedName>
    <definedName name="fortalecimiento">'[5]Tablas Cadena de Valor'!$C$20:$C$21</definedName>
    <definedName name="Func_1">[11]PPTO_GASTOS!$FY$89</definedName>
    <definedName name="Func_2">[11]PPTO_GASTOS!$GC$89</definedName>
    <definedName name="Func_3">[11]PPTO_GASTOS!$GG$89</definedName>
    <definedName name="Func_4">[11]PPTO_GASTOS!$GK$89</definedName>
    <definedName name="Func_5" localSheetId="1">[11]PPTO_GASTOS!#REF!</definedName>
    <definedName name="Func_5">[11]PPTO_GASTOS!#REF!</definedName>
    <definedName name="Gastos_financieros" localSheetId="1">#REF!</definedName>
    <definedName name="Gastos_financieros">#REF!</definedName>
    <definedName name="Gastos_operacionales" localSheetId="1">#REF!</definedName>
    <definedName name="Gastos_operacionales">#REF!</definedName>
    <definedName name="Gastos_operacionales_efectivos" localSheetId="1">#REF!</definedName>
    <definedName name="Gastos_operacionales_efectivos">#REF!</definedName>
    <definedName name="Generación_interna_de_fondos" localSheetId="1">#REF!</definedName>
    <definedName name="Generación_interna_de_fondos">#REF!</definedName>
    <definedName name="GERENCIA">[18]DATOSBASICOS!$J$6:$J$26</definedName>
    <definedName name="GERENCIA1">[19]DATOSBASICOS!$J$5:$J$26</definedName>
    <definedName name="ges" localSheetId="1">'[15]PLAN UDC'!#REF!</definedName>
    <definedName name="ges">'[16]PLAN UDC'!#REF!</definedName>
    <definedName name="Gestión_de_la_estrategia" localSheetId="1">#REF!</definedName>
    <definedName name="Gestión_de_la_estrategia">#REF!</definedName>
    <definedName name="ggg" localSheetId="1">[1]Egre99SH!#REF!</definedName>
    <definedName name="ggg">[2]Egre99SH!#REF!</definedName>
    <definedName name="Giros_inversión_directa" localSheetId="1">#REF!</definedName>
    <definedName name="Giros_inversión_directa">#REF!</definedName>
    <definedName name="GIROST">OFFSET([9]ANEXOS4a!$B$3,1,1,1,[9]ANEXOS4a!$B$1)</definedName>
    <definedName name="GIROSTVAR">OFFSET([9]ANEXOS4a!$B$4,1,1,1,[9]ANEXOS4a!$B$1)</definedName>
    <definedName name="GIROSV">OFFSET([9]ANEXOS4a!$B$20,1,1,1,[9]ANEXOS4a!$B$1)</definedName>
    <definedName name="GIROSVVAR">OFFSET([9]ANEXOS4a!$B$22,1,1,1,[9]ANEXOS4a!$B$1)</definedName>
    <definedName name="harold" localSheetId="1">#REF!</definedName>
    <definedName name="harold">#REF!</definedName>
    <definedName name="Honorarios_operativos" localSheetId="1">#REF!</definedName>
    <definedName name="Honorarios_operativos">#REF!</definedName>
    <definedName name="Honorarios1__administrativo" localSheetId="1">#REF!</definedName>
    <definedName name="Honorarios1__administrativo">#REF!</definedName>
    <definedName name="Honorarios2_administrativo" localSheetId="1">#REF!</definedName>
    <definedName name="Honorarios2_administrativo">#REF!</definedName>
    <definedName name="ImágenesRelacionadas" localSheetId="1">#REF!</definedName>
    <definedName name="ImágenesRelacionadas">#REF!</definedName>
    <definedName name="Impacto_Obj_Est_Calif" localSheetId="1">[8]Parámetros!$C$30:$C$34</definedName>
    <definedName name="Impacto_Obj_Est_Calif">Parámetros!$C$30:$C$34</definedName>
    <definedName name="Impacto_Obj_Est_Def" localSheetId="1">[8]Parámetros!$B$30:$B$34</definedName>
    <definedName name="Impacto_Obj_Est_Def">Parámetros!$B$30:$B$34</definedName>
    <definedName name="Impacto_Ppto_Calif" localSheetId="1">[8]Parámetros!$E$45:$E$49</definedName>
    <definedName name="Impacto_Ppto_Calif">Parámetros!$E$45:$E$49</definedName>
    <definedName name="Impacto_Ppto_Def" localSheetId="1">[8]Parámetros!$B$45:$B$49</definedName>
    <definedName name="Impacto_Ppto_Def">Parámetros!$B$45:$B$49</definedName>
    <definedName name="INGCONTABLES" localSheetId="1">#REF!</definedName>
    <definedName name="INGCONTABLES">#REF!</definedName>
    <definedName name="Ingreso_por_unidad_pago_por_capitación" localSheetId="1">#REF!</definedName>
    <definedName name="Ingreso_por_unidad_pago_por_capitación">#REF!</definedName>
    <definedName name="Ingresos_de_operación_causados" localSheetId="1">#REF!</definedName>
    <definedName name="Ingresos_de_operación_causados">#REF!</definedName>
    <definedName name="INI" localSheetId="1">#REF!</definedName>
    <definedName name="INI">#REF!</definedName>
    <definedName name="INICIATIVAS" localSheetId="1">#REF!</definedName>
    <definedName name="INICIATIVAS">#REF!</definedName>
    <definedName name="Intereses_financiación_a_usuarios" localSheetId="1">#REF!</definedName>
    <definedName name="Intereses_financiación_a_usuarios">#REF!</definedName>
    <definedName name="Inversion_1">[11]PPTO_GASTOS!$FX$89</definedName>
    <definedName name="Inversion_2">[11]PPTO_GASTOS!$GB$89</definedName>
    <definedName name="Inversion_3">[11]PPTO_GASTOS!$GF$89</definedName>
    <definedName name="Inversion_4">[11]PPTO_GASTOS!$GJ$89</definedName>
    <definedName name="Inversion_5" localSheetId="1">[11]PPTO_GASTOS!#REF!</definedName>
    <definedName name="Inversion_5">[11]PPTO_GASTOS!#REF!</definedName>
    <definedName name="INVITACION">'[5]Tablas Cadena de Valor'!$W$5:$W$8</definedName>
    <definedName name="jairo" localSheetId="1" hidden="1">#REF!</definedName>
    <definedName name="jairo" hidden="1">#REF!</definedName>
    <definedName name="jairo2" localSheetId="1" hidden="1">#REF!</definedName>
    <definedName name="jairo2" hidden="1">#REF!</definedName>
    <definedName name="JULIO">'[3]CALENDARIZACIÓN Y PRESUPUESTO'!$DU$12:$DU$89</definedName>
    <definedName name="JUNIO">'[3]CALENDARIZACIÓN Y PRESUPUESTO'!$DT$12:$DT$89</definedName>
    <definedName name="juridica" localSheetId="1">#REF!</definedName>
    <definedName name="juridica">#REF!</definedName>
    <definedName name="l" localSheetId="1">#REF!</definedName>
    <definedName name="l">#REF!</definedName>
    <definedName name="Lealtad" localSheetId="1">#REF!</definedName>
    <definedName name="Lealtad">#REF!</definedName>
    <definedName name="LISTADOS">[20]LISTADO!$A$1:$A$116</definedName>
    <definedName name="localidad">'[5]Tablas Cadena de Valor'!$G$5:$G$30</definedName>
    <definedName name="Mantenimiento_tanques_y_redes_distribución" localSheetId="1">#REF!</definedName>
    <definedName name="Mantenimiento_tanques_y_redes_distribución">#REF!</definedName>
    <definedName name="MARZO">'[3]CALENDARIZACIÓN Y PRESUPUESTO'!$DQ$12:$DQ$89</definedName>
    <definedName name="MAYO">'[3]CALENDARIZACIÓN Y PRESUPUESTO'!$DS$12:$DS$89</definedName>
    <definedName name="Mes">[21]FR!$F$7:$Q$7</definedName>
    <definedName name="METAS" localSheetId="1">#REF!</definedName>
    <definedName name="METAS">'[5]Tablas Cadena de Valor'!$L$5:$L$61</definedName>
    <definedName name="METAS_ESTRATEGICOS.">[20]LISTADO!$E$2:$E$40</definedName>
    <definedName name="mision">[4]param!$A$3</definedName>
    <definedName name="MT" localSheetId="1">#REF!</definedName>
    <definedName name="MT">#REF!</definedName>
    <definedName name="NIIF">'[5]Tablas Cadena de Valor'!$R$5:$R$12</definedName>
    <definedName name="Nivel_Criticidad" localSheetId="1">[8]Parámetros!$E$54:$G$58</definedName>
    <definedName name="Nivel_Criticidad">Parámetros!$E$54:$G$58</definedName>
    <definedName name="Nivel_Directivo_Calif" localSheetId="1">[8]Parámetros!$C$22:$C$26</definedName>
    <definedName name="Nivel_Directivo_Calif">Parámetros!$C$22:$C$26</definedName>
    <definedName name="Nivel_Directivo_Def" localSheetId="1">[8]Parámetros!$B$22:$B$26</definedName>
    <definedName name="Nivel_Directivo_Def">Parámetros!$B$22:$B$26</definedName>
    <definedName name="Nivel_Directivo_Def_PQR" localSheetId="1">[8]Parámetros!$D$22:$D$26</definedName>
    <definedName name="Nivel_Directivo_Def_PQR">Parámetros!$D$22:$D$26</definedName>
    <definedName name="NOVIEMBRE">'[3]CALENDARIZACIÓN Y PRESUPUESTO'!$DY$12:$DY$89</definedName>
    <definedName name="NSU" localSheetId="1">#REF!</definedName>
    <definedName name="NSU">#REF!</definedName>
    <definedName name="NUMR" localSheetId="1">#REF!</definedName>
    <definedName name="NUMR">#REF!</definedName>
    <definedName name="OBJETIVOS" localSheetId="1">#REF!</definedName>
    <definedName name="OBJETIVOS">#REF!</definedName>
    <definedName name="Obligaciones_financieras" localSheetId="1">#REF!</definedName>
    <definedName name="Obligaciones_financieras">#REF!</definedName>
    <definedName name="OCTUBRE">'[3]CALENDARIZACIÓN Y PRESUPUESTO'!$DX$12:$DX$89</definedName>
    <definedName name="oe" localSheetId="1">#REF!</definedName>
    <definedName name="oe">#REF!</definedName>
    <definedName name="Operación_1">[11]PPTO_GASTOS!$FZ$89</definedName>
    <definedName name="Operación_2">[11]PPTO_GASTOS!$GD$89</definedName>
    <definedName name="Operación_3">[11]PPTO_GASTOS!$GH$89</definedName>
    <definedName name="Operación_4">[11]PPTO_GASTOS!$GL$89</definedName>
    <definedName name="Operación_5" localSheetId="1">[11]PPTO_GASTOS!#REF!</definedName>
    <definedName name="Operación_5">[11]PPTO_GASTOS!#REF!</definedName>
    <definedName name="otroscostes" localSheetId="1">'[3]CALENDARIZACIÓN Y PRESUPUESTO'!#REF!</definedName>
    <definedName name="otroscostes">'[3]CALENDARIZACIÓN Y PRESUPUESTO'!#REF!</definedName>
    <definedName name="P.A.C_inversión_directa" localSheetId="1">#REF!</definedName>
    <definedName name="P.A.C_inversión_directa">#REF!</definedName>
    <definedName name="PAC_ANT_GTS" localSheetId="1">#REF!</definedName>
    <definedName name="PAC_ANT_GTS">#REF!</definedName>
    <definedName name="PAC_ANT_ING" localSheetId="1">#REF!</definedName>
    <definedName name="PAC_ANT_ING">#REF!</definedName>
    <definedName name="PAC_GTS_VIG" localSheetId="1">#REF!</definedName>
    <definedName name="PAC_GTS_VIG">#REF!</definedName>
    <definedName name="PAC_ING_VIG" localSheetId="1">#REF!</definedName>
    <definedName name="PAC_ING_VIG">#REF!</definedName>
    <definedName name="pacd" localSheetId="1">#REF!</definedName>
    <definedName name="pacd">#REF!</definedName>
    <definedName name="Participantes">[22]Apoyo!$A:$A</definedName>
    <definedName name="Pasivo_corriente" localSheetId="1">#REF!</definedName>
    <definedName name="Pasivo_corriente">#REF!</definedName>
    <definedName name="Pasivo_total" localSheetId="1">#REF!</definedName>
    <definedName name="Pasivo_total">#REF!</definedName>
    <definedName name="Patrimonio" localSheetId="1">#REF!</definedName>
    <definedName name="Patrimonio">#REF!</definedName>
    <definedName name="PD" localSheetId="1">#REF!</definedName>
    <definedName name="PD">#REF!</definedName>
    <definedName name="PDDPETROS" localSheetId="1" hidden="1">'[12]3'!#REF!,'[12]3'!#REF!</definedName>
    <definedName name="PDDPETROS" hidden="1">'[12]3'!#REF!,'[12]3'!#REF!</definedName>
    <definedName name="PercepcionesGenerales" localSheetId="1">#REF!</definedName>
    <definedName name="PercepcionesGenerales">#REF!</definedName>
    <definedName name="Planta_Administrativa" localSheetId="1">#REF!</definedName>
    <definedName name="Planta_Administrativa">#REF!</definedName>
    <definedName name="Planta_Comercial" localSheetId="1">#REF!</definedName>
    <definedName name="Planta_Comercial">#REF!</definedName>
    <definedName name="Planta_operativa" localSheetId="1">#REF!</definedName>
    <definedName name="Planta_operativa">#REF!</definedName>
    <definedName name="Planta_personal_activo" localSheetId="1">#REF!</definedName>
    <definedName name="Planta_personal_activo">#REF!</definedName>
    <definedName name="pluvial">'[5]Tablas Cadena de Valor'!$C$14:$C$16</definedName>
    <definedName name="PptoGPry">[13]PPTO_GASTOS!$BF$76</definedName>
    <definedName name="PR" localSheetId="1">#REF!</definedName>
    <definedName name="PR">#REF!</definedName>
    <definedName name="Predios_con_medidor_trabado_confirmado" localSheetId="1">#REF!</definedName>
    <definedName name="Predios_con_medidor_trabado_confirmado">#REF!</definedName>
    <definedName name="Predios_fuera_de_servicio" localSheetId="1">#REF!</definedName>
    <definedName name="Predios_fuera_de_servicio">#REF!</definedName>
    <definedName name="Predios_sin_medidor_obligatorio" localSheetId="1">#REF!</definedName>
    <definedName name="Predios_sin_medidor_obligatorio">#REF!</definedName>
    <definedName name="PRESUPUESTO__Millones_de_Pesos" localSheetId="1">#REF!</definedName>
    <definedName name="PRESUPUESTO__Millones_de_Pesos">#REF!</definedName>
    <definedName name="PResupuesto_2019">[13]PPTO_INGRESOS!$BA$74</definedName>
    <definedName name="Presupuesto_definitivo_inversión_directa" localSheetId="1">#REF!</definedName>
    <definedName name="Presupuesto_definitivo_inversión_directa">#REF!</definedName>
    <definedName name="Presupuesto_inicial_inversión_directa" localSheetId="1">#REF!</definedName>
    <definedName name="Presupuesto_inicial_inversión_directa">#REF!</definedName>
    <definedName name="Proceso">[23]PROCESOS!$T$3:$T$22</definedName>
    <definedName name="Procesos" localSheetId="1">#REF!</definedName>
    <definedName name="Procesos">#REF!</definedName>
    <definedName name="ProcesosCalidad_de" localSheetId="1">#REF!</definedName>
    <definedName name="ProcesosCalidad_de">#REF!</definedName>
    <definedName name="producto2">[24]CÁLCULOS!$B$101:$B$111</definedName>
    <definedName name="proje89" localSheetId="1" hidden="1">#REF!</definedName>
    <definedName name="proje89" hidden="1">#REF!</definedName>
    <definedName name="Pry_CXP">[13]PPTO_GASTOS!$BQ$76</definedName>
    <definedName name="Pry_Giros">[13]PPTO_GASTOS!$BP$76</definedName>
    <definedName name="PTO_PAC_FTES" localSheetId="1">[25]PPTO_GASTOS!#REF!</definedName>
    <definedName name="PTO_PAC_FTES">[26]PPTO_GASTOS!#REF!</definedName>
    <definedName name="PXFRU" localSheetId="1">#REF!</definedName>
    <definedName name="PXFRU">#REF!</definedName>
    <definedName name="RDE_Cierre">'[13]Fuentes_Usos-2018'!$AA$134</definedName>
    <definedName name="Recargo_por_mora" localSheetId="1">#REF!</definedName>
    <definedName name="Recargo_por_mora">#REF!</definedName>
    <definedName name="RECAUDOVS" localSheetId="1">#REF!</definedName>
    <definedName name="RECAUDOVS">#REF!</definedName>
    <definedName name="Reclamos_operativos_acueducto_atendidos" localSheetId="1">#REF!</definedName>
    <definedName name="Reclamos_operativos_acueducto_atendidos">#REF!</definedName>
    <definedName name="Reclamos_operativos_acueducto_pendientes" localSheetId="1">#REF!</definedName>
    <definedName name="Reclamos_operativos_acueducto_pendientes">#REF!</definedName>
    <definedName name="Reclamos_operativos_acueducto_recibidos" localSheetId="1">#REF!</definedName>
    <definedName name="Reclamos_operativos_acueducto_recibidos">#REF!</definedName>
    <definedName name="Reclamos_operativos_alcantarillado_atendidos" localSheetId="1">#REF!</definedName>
    <definedName name="Reclamos_operativos_alcantarillado_atendidos">#REF!</definedName>
    <definedName name="Reclamos_operativos_alcantarillado_pendientes" localSheetId="1">#REF!</definedName>
    <definedName name="Reclamos_operativos_alcantarillado_pendientes">#REF!</definedName>
    <definedName name="Reclamos_operativos_alcantarillado_recibidos" localSheetId="1">#REF!</definedName>
    <definedName name="Reclamos_operativos_alcantarillado_recibidos">#REF!</definedName>
    <definedName name="Reclamos_pendientes_año_anterior" localSheetId="1">#REF!</definedName>
    <definedName name="Reclamos_pendientes_año_anterior">#REF!</definedName>
    <definedName name="Reclamos_recibidos_por_facturación" localSheetId="1">#REF!</definedName>
    <definedName name="Reclamos_recibidos_por_facturación">#REF!</definedName>
    <definedName name="Reclamosempresa" localSheetId="1">#REF!</definedName>
    <definedName name="Reclamosempresa">#REF!</definedName>
    <definedName name="RES_PRG_FTE" localSheetId="1">[25]PPTO_GASTOS!#REF!</definedName>
    <definedName name="RES_PRG_FTE">[26]PPTO_GASTOS!#REF!</definedName>
    <definedName name="Reservas_Inversión_directa" localSheetId="1">#REF!</definedName>
    <definedName name="Reservas_Inversión_directa">#REF!</definedName>
    <definedName name="Result_Aud_Ant_Calif" localSheetId="1">[8]Parámetros!$C$37:$C$41</definedName>
    <definedName name="Result_Aud_Ant_Calif">Parámetros!$C$37:$C$41</definedName>
    <definedName name="Result_Aud_Ant_Def" localSheetId="1">[8]Parámetros!$B$37:$B$41</definedName>
    <definedName name="Result_Aud_Ant_Def">Parámetros!$B$37:$B$41</definedName>
    <definedName name="s" localSheetId="1">[2]Egre99SH!#REF!</definedName>
    <definedName name="s">[2]Egre99SH!#REF!</definedName>
    <definedName name="Salarios_de_personal_activo_adm" localSheetId="1">#REF!</definedName>
    <definedName name="Salarios_de_personal_activo_adm">#REF!</definedName>
    <definedName name="Salarios_Personal_Activo_operativo" localSheetId="1">#REF!</definedName>
    <definedName name="Salarios_Personal_Activo_operativo">#REF!</definedName>
    <definedName name="sanitario">'[5]Tablas Cadena de Valor'!$C$11:$C$13</definedName>
    <definedName name="SAPBEXrevision" hidden="1">1</definedName>
    <definedName name="SAPBEXsysID" hidden="1">"BWP"</definedName>
    <definedName name="SAPBEXwbID" hidden="1">"1FECOLNLOFDJ481CUORWNVEAH"</definedName>
    <definedName name="sdsadd455" localSheetId="1" hidden="1">#REF!</definedName>
    <definedName name="sdsadd455" hidden="1">#REF!</definedName>
    <definedName name="SDSDD55" localSheetId="1" hidden="1">#REF!</definedName>
    <definedName name="SDSDD55" hidden="1">#REF!</definedName>
    <definedName name="SEPTIEMBRE">'[3]CALENDARIZACIÓN Y PRESUPUESTO'!$DW$12:$DW$89</definedName>
    <definedName name="Servicio_de_la_deuda" localSheetId="1">#REF!</definedName>
    <definedName name="Servicio_de_la_deuda">#REF!</definedName>
    <definedName name="Servicios_personales__operativos_total" localSheetId="1">#REF!</definedName>
    <definedName name="Servicios_personales__operativos_total">#REF!</definedName>
    <definedName name="Servicios_personales_personal_activo_administratvo" localSheetId="1">#REF!</definedName>
    <definedName name="Servicios_personales_personal_activo_administratvo">#REF!</definedName>
    <definedName name="Servicios_personales_personal_activo_operativo" localSheetId="1">#REF!</definedName>
    <definedName name="Servicios_personales_personal_activo_operativo">#REF!</definedName>
    <definedName name="Servicios_personales_total_adm" localSheetId="1">#REF!</definedName>
    <definedName name="Servicios_personales_total_adm">#REF!</definedName>
    <definedName name="sistema">'[5]Tablas Cadena de Valor'!$A$5:$A$10</definedName>
    <definedName name="Subprocesos" localSheetId="1">#REF!</definedName>
    <definedName name="Subprocesos">#REF!</definedName>
    <definedName name="Suscript_con_pérdida_de_derecho_x_no_pago_acued" localSheetId="1">#REF!</definedName>
    <definedName name="Suscript_con_pérdida_de_derecho_x_no_pago_acued">#REF!</definedName>
    <definedName name="Suscript_con_pérdida_de_derecho_x_no_pago_alc" localSheetId="1">#REF!</definedName>
    <definedName name="Suscript_con_pérdida_de_derecho_x_no_pago_alc">#REF!</definedName>
    <definedName name="Suscript_residencial_Bogotá_acueducto" localSheetId="1">#REF!</definedName>
    <definedName name="Suscript_residencial_Bogotá_acueducto">#REF!</definedName>
    <definedName name="Suscript_residencial_Bogotá_alcant" localSheetId="1">#REF!</definedName>
    <definedName name="Suscript_residencial_Bogotá_alcant">#REF!</definedName>
    <definedName name="Suscript_residencial_y_mixto_Gachancipá_acued" localSheetId="1">#REF!</definedName>
    <definedName name="Suscript_residencial_y_mixto_Gachancipá_acued">#REF!</definedName>
    <definedName name="Suscript_residencial_y_mixto_Gachancipá_alc" localSheetId="1">#REF!</definedName>
    <definedName name="Suscript_residencial_y_mixto_Gachancipá_alc">#REF!</definedName>
    <definedName name="Suscript_residencial_y_mixto_Soacha_acued" localSheetId="1">#REF!</definedName>
    <definedName name="Suscript_residencial_y_mixto_Soacha_acued">#REF!</definedName>
    <definedName name="Suscript_residencial_y_mixto_Soacha_alc" localSheetId="1">#REF!</definedName>
    <definedName name="Suscript_residencial_y_mixto_Soacha_alc">#REF!</definedName>
    <definedName name="Suscript_residencial_y_mixto_total_acued" localSheetId="1">#REF!</definedName>
    <definedName name="Suscript_residencial_y_mixto_total_acued">#REF!</definedName>
    <definedName name="Suscript_residencial_y_mixto_total_alc" localSheetId="1">#REF!</definedName>
    <definedName name="Suscript_residencial_y_mixto_total_alc">#REF!</definedName>
    <definedName name="Suscriptores_en_estado_facturable" localSheetId="1">#REF!</definedName>
    <definedName name="Suscriptores_en_estado_facturable">#REF!</definedName>
    <definedName name="TAB_EJE_05" localSheetId="1">#REF!</definedName>
    <definedName name="TAB_EJE_05">#REF!</definedName>
    <definedName name="TAB_GESTORES" localSheetId="1">#REF!</definedName>
    <definedName name="TAB_GESTORES">#REF!</definedName>
    <definedName name="TAB_POS_FIN" localSheetId="1">#REF!</definedName>
    <definedName name="TAB_POS_FIN">#REF!</definedName>
    <definedName name="TABLA_GERENCIAS" localSheetId="1">#REF!</definedName>
    <definedName name="TABLA_GERENCIAS">#REF!</definedName>
    <definedName name="TABLA1" localSheetId="1">#REF!</definedName>
    <definedName name="TABLA1">#REF!</definedName>
    <definedName name="tablaing" localSheetId="1">#REF!</definedName>
    <definedName name="tablaing">#REF!</definedName>
    <definedName name="Tiempo_Ult_Aud_Calif" localSheetId="1">[8]Parámetros!$E$14:$E$18</definedName>
    <definedName name="Tiempo_Ult_Aud_Calif">Parámetros!$E$14:$E$18</definedName>
    <definedName name="Tiempo_Ult_Aud_Def" localSheetId="1">[8]Parámetros!$B$14:$B$18</definedName>
    <definedName name="Tiempo_Ult_Aud_Def">Parámetros!$B$14:$B$18</definedName>
    <definedName name="TIEMPORF">OFFSET([9]ANEXOS4b!$B$2,1,1,1,[9]ANEXOS4b!$B$1)</definedName>
    <definedName name="TIEMPORFVAR">OFFSET([9]ANEXOS4b!$B$4,1,1,1,[9]ANEXOS4b!$B$1)</definedName>
    <definedName name="TIEMPORME">OFFSET([9]ANEXOS4b!$B$12,1,1,1,[9]ANEXOS4b!$B$1)</definedName>
    <definedName name="TIEMPORMEVAR">OFFSET([9]ANEXOS4b!$B$14,1,1,1,[9]ANEXOS4b!$B$1)</definedName>
    <definedName name="TIEMPORMY">OFFSET([9]ANEXOS4b!$B$7,1,1,1,[9]ANEXOS4b!$B$1)</definedName>
    <definedName name="TIEMPORMYVAR">OFFSET([9]ANEXOS4b!$B$9,1,1,1,[9]ANEXOS4b!$B$1)</definedName>
    <definedName name="tipo">'[5]Tablas Cadena de Valor'!$E$5:$E$10</definedName>
    <definedName name="TIPO2">[24]CÁLCULOS!$B$82:$B$96</definedName>
    <definedName name="tipoaccion">'[3]CALENDARIZACIÓN Y PRESUPUESTO'!$E$12:$E$89</definedName>
    <definedName name="_xlnm.Print_Titles" localSheetId="1">'PAA 2021 V1'!$14:$14</definedName>
    <definedName name="totales" localSheetId="1">'[15]PLAN UDC'!#REF!</definedName>
    <definedName name="totales">'[16]PLAN UDC'!#REF!</definedName>
    <definedName name="UN">OFFSET([9]ANEXOS3!$B$7,1,1,1,[9]ANEXOS3!$A$2)</definedName>
    <definedName name="UNO">OFFSET([9]ANEXOS3!$B$17,1,1,1,[9]ANEXOS3!$A$2)</definedName>
    <definedName name="UNOVAR">OFFSET([9]ANEXOS3!$B$19,1,1,1,[9]ANEXOS3!$A$2)</definedName>
    <definedName name="UNVAR">OFFSET([9]ANEXOS3!$B$7,1,1,1,[9]ANEXOS3!$A$2)</definedName>
    <definedName name="UO">OFFSET([9]ANEXOS3!$B$2,1,1,1,[9]ANEXOS3!$A$2)</definedName>
    <definedName name="UOVAR">OFFSET([9]ANEXOS3!$B$4,1,1,1,[9]ANEXOS3!$A$2)</definedName>
    <definedName name="USUARIOS" localSheetId="1">'[15]PLAN UDC'!#REF!</definedName>
    <definedName name="USUARIOS">'[16]PLAN UDC'!#REF!</definedName>
    <definedName name="Utilidad_bruta" localSheetId="1">#REF!</definedName>
    <definedName name="Utilidad_bruta">#REF!</definedName>
    <definedName name="Utilidad_de_operación" localSheetId="1">#REF!</definedName>
    <definedName name="Utilidad_de_operación">#REF!</definedName>
    <definedName name="Utilidad_neta" localSheetId="1">#REF!</definedName>
    <definedName name="Utilidad_neta">#REF!</definedName>
    <definedName name="UTILIDADOP">OFFSET([9]BEIR!$M$61,1,1,1,[9]BEIR!$M$1)</definedName>
    <definedName name="Valor_facturación_efectiva_periodo" localSheetId="1">#REF!</definedName>
    <definedName name="Valor_facturación_efectiva_periodo">#REF!</definedName>
    <definedName name="Valor_recaudo_facturación_efectiva_periodo" localSheetId="1">#REF!</definedName>
    <definedName name="Valor_recaudo_facturación_efectiva_periodo">#REF!</definedName>
    <definedName name="Valoracion" localSheetId="1">#REF!</definedName>
    <definedName name="Valoracion">#REF!</definedName>
    <definedName name="VALORACIÓN" localSheetId="1">#REF!</definedName>
    <definedName name="VALORACIÓN">#REF!</definedName>
    <definedName name="vision">[4]param!$A$5</definedName>
    <definedName name="Viviendas_proyectadas_Bogotá" localSheetId="1">#REF!</definedName>
    <definedName name="Viviendas_proyectadas_Bogotá">#REF!</definedName>
    <definedName name="Volumen_agua_tratada_y_suministrada_red" localSheetId="1">#REF!</definedName>
    <definedName name="Volumen_agua_tratada_y_suministrada_red">#REF!</definedName>
    <definedName name="Volumen_estimado_zonas_afectación" localSheetId="1">#REF!</definedName>
    <definedName name="Volumen_estimado_zonas_afectación">#REF!</definedName>
    <definedName name="Volumen_facturado_con_abonos" localSheetId="1">#REF!</definedName>
    <definedName name="Volumen_facturado_con_abonos">#REF!</definedName>
    <definedName name="Volumen_utilizado_en_mantenimiento_de_redes" localSheetId="1">#REF!</definedName>
    <definedName name="Volumen_utilizado_en_mantenimiento_de_redes">#REF!</definedName>
    <definedName name="w" localSheetId="1">[1]Egre99SH!#REF!</definedName>
    <definedName name="w">#REF!</definedName>
    <definedName name="X">#REF!</definedName>
    <definedName name="XXX" localSheetId="1" hidden="1">#REF!</definedName>
    <definedName name="XXX" hidden="1">#REF!</definedName>
    <definedName name="Z_235A93C1_87C6_11D4_BB51_444553540000_.wvu.Cols" localSheetId="1" hidden="1">'[12]3'!#REF!,'[12]3'!#REF!</definedName>
    <definedName name="Z_235A93C1_87C6_11D4_BB51_444553540000_.wvu.Cols" hidden="1">'[27]3'!#REF!,'[27]3'!#REF!</definedName>
    <definedName name="Z_235A93C2_87C6_11D4_BB51_444553540000_.wvu.Cols" localSheetId="1" hidden="1">'[12]3'!#REF!,'[12]3'!#REF!</definedName>
    <definedName name="Z_235A93C2_87C6_11D4_BB51_444553540000_.wvu.Cols" hidden="1">'[27]3'!#REF!,'[27]3'!#REF!</definedName>
    <definedName name="Z_235A93C3_87C6_11D4_BB51_444553540000_.wvu.Cols" localSheetId="1" hidden="1">'[12]3'!#REF!,'[12]3'!#REF!</definedName>
    <definedName name="Z_235A93C3_87C6_11D4_BB51_444553540000_.wvu.Cols" hidden="1">'[27]3'!#REF!,'[27]3'!#REF!</definedName>
    <definedName name="Z_235A93C4_87C6_11D4_BB51_444553540000_.wvu.Cols" localSheetId="1" hidden="1">'[12]3'!#REF!,'[12]3'!#REF!</definedName>
    <definedName name="Z_235A93C4_87C6_11D4_BB51_444553540000_.wvu.Cols" hidden="1">'[27]3'!#REF!,'[27]3'!#REF!</definedName>
    <definedName name="Z_235A93C5_87C6_11D4_BB51_444553540000_.wvu.Cols" localSheetId="1" hidden="1">'[12]3'!#REF!,'[12]3'!#REF!</definedName>
    <definedName name="Z_235A93C5_87C6_11D4_BB51_444553540000_.wvu.Cols" hidden="1">'[27]3'!#REF!,'[27]3'!#REF!</definedName>
    <definedName name="Z_235A93C6_87C6_11D4_BB51_444553540000_.wvu.Cols" localSheetId="1" hidden="1">'[12]3'!#REF!,'[12]3'!#REF!</definedName>
    <definedName name="Z_235A93C6_87C6_11D4_BB51_444553540000_.wvu.Cols" hidden="1">'[27]3'!#REF!,'[27]3'!#REF!</definedName>
    <definedName name="Z_235A93C7_87C6_11D4_BB51_444553540000_.wvu.Cols" localSheetId="1" hidden="1">'[12]3'!#REF!,'[12]3'!#REF!</definedName>
    <definedName name="Z_235A93C7_87C6_11D4_BB51_444553540000_.wvu.Cols" hidden="1">'[27]3'!#REF!,'[27]3'!#REF!</definedName>
    <definedName name="Z_6CDBE1A1_8642_11D4_8E16_005004999978_.wvu.PrintTitles" localSheetId="1" hidden="1">#REF!</definedName>
    <definedName name="Z_6CDBE1A1_8642_11D4_8E16_005004999978_.wvu.PrintTitles" hidden="1">#REF!</definedName>
    <definedName name="Z_6CDBE1A1_8642_11D4_8E16_005004999978_.wvu.Rows" localSheetId="1" hidden="1">#REF!,#REF!,#REF!,#REF!,#REF!</definedName>
    <definedName name="Z_6CDBE1A1_8642_11D4_8E16_005004999978_.wvu.Rows" hidden="1">#REF!,#REF!,#REF!,#REF!,#REF!</definedName>
    <definedName name="Z_6CDBE1A2_8642_11D4_8E16_005004999978_.wvu.PrintTitles" localSheetId="1" hidden="1">#REF!</definedName>
    <definedName name="Z_6CDBE1A2_8642_11D4_8E16_005004999978_.wvu.PrintTitles" hidden="1">#REF!</definedName>
    <definedName name="Z_6CDBE1A2_8642_11D4_8E16_005004999978_.wvu.Rows" localSheetId="1" hidden="1">#REF!,#REF!,#REF!,#REF!,#REF!</definedName>
    <definedName name="Z_6CDBE1A2_8642_11D4_8E16_005004999978_.wvu.Rows" hidden="1">#REF!,#REF!,#REF!,#REF!,#REF!</definedName>
    <definedName name="Z_6CDBE1AE_8642_11D4_8E16_005004999978_.wvu.Cols" localSheetId="1" hidden="1">'[12]3'!#REF!,'[12]3'!#REF!</definedName>
    <definedName name="Z_6CDBE1AE_8642_11D4_8E16_005004999978_.wvu.Cols" hidden="1">'[27]3'!#REF!,'[27]3'!#REF!</definedName>
    <definedName name="Z_6CDBE1AE_8642_11D4_8E16_005004999978_.wvu.PrintArea" localSheetId="1" hidden="1">'[12]3'!#REF!</definedName>
    <definedName name="Z_6CDBE1AE_8642_11D4_8E16_005004999978_.wvu.PrintArea" hidden="1">'[27]3'!#REF!</definedName>
    <definedName name="Z_6CDBE1AE_8642_11D4_8E16_005004999978_.wvu.Rows" localSheetId="1" hidden="1">#REF!,#REF!,#REF!,#REF!,#REF!</definedName>
    <definedName name="Z_6CDBE1AE_8642_11D4_8E16_005004999978_.wvu.Rows" hidden="1">#REF!,#REF!,#REF!,#REF!,#REF!</definedName>
    <definedName name="Z_6CDBE1AF_8642_11D4_8E16_005004999978_.wvu.Cols" localSheetId="1" hidden="1">'[12]3'!#REF!,'[12]3'!#REF!</definedName>
    <definedName name="Z_6CDBE1AF_8642_11D4_8E16_005004999978_.wvu.Cols" hidden="1">'[27]3'!#REF!,'[27]3'!#REF!</definedName>
    <definedName name="Z_6CDBE1AF_8642_11D4_8E16_005004999978_.wvu.Rows" localSheetId="1" hidden="1">#REF!,#REF!,#REF!,#REF!,#REF!</definedName>
    <definedName name="Z_6CDBE1AF_8642_11D4_8E16_005004999978_.wvu.Rows" hidden="1">#REF!,#REF!,#REF!,#REF!,#REF!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42" i="6" l="1"/>
  <c r="N8" i="7" l="1"/>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7" i="7"/>
  <c r="T65" i="7"/>
  <c r="R65" i="7"/>
  <c r="P65" i="7"/>
  <c r="L65" i="7"/>
  <c r="H65" i="7"/>
  <c r="J65" i="7" s="1"/>
  <c r="T64" i="7"/>
  <c r="R64" i="7"/>
  <c r="P64" i="7"/>
  <c r="L64" i="7"/>
  <c r="H64" i="7"/>
  <c r="I64" i="7" s="1"/>
  <c r="T63" i="7"/>
  <c r="R63" i="7"/>
  <c r="P63" i="7"/>
  <c r="L63" i="7"/>
  <c r="H63" i="7"/>
  <c r="J63" i="7" s="1"/>
  <c r="T62" i="7"/>
  <c r="R62" i="7"/>
  <c r="P62" i="7"/>
  <c r="L62" i="7"/>
  <c r="H62" i="7"/>
  <c r="I62" i="7" s="1"/>
  <c r="T61" i="7"/>
  <c r="R61" i="7"/>
  <c r="P61" i="7"/>
  <c r="L61" i="7"/>
  <c r="H61" i="7"/>
  <c r="I61" i="7" s="1"/>
  <c r="T60" i="7"/>
  <c r="R60" i="7"/>
  <c r="P60" i="7"/>
  <c r="L60" i="7"/>
  <c r="H60" i="7"/>
  <c r="J60" i="7" s="1"/>
  <c r="T59" i="7"/>
  <c r="R59" i="7"/>
  <c r="P59" i="7"/>
  <c r="L59" i="7"/>
  <c r="H59" i="7"/>
  <c r="I59" i="7" s="1"/>
  <c r="T58" i="7"/>
  <c r="R58" i="7"/>
  <c r="P58" i="7"/>
  <c r="L58" i="7"/>
  <c r="H58" i="7"/>
  <c r="I58" i="7" s="1"/>
  <c r="T57" i="7"/>
  <c r="R57" i="7"/>
  <c r="P57" i="7"/>
  <c r="L57" i="7"/>
  <c r="H57" i="7"/>
  <c r="J57" i="7" s="1"/>
  <c r="T56" i="7"/>
  <c r="R56" i="7"/>
  <c r="P56" i="7"/>
  <c r="L56" i="7"/>
  <c r="H56" i="7"/>
  <c r="I56" i="7" s="1"/>
  <c r="T55" i="7"/>
  <c r="R55" i="7"/>
  <c r="P55" i="7"/>
  <c r="L55" i="7"/>
  <c r="H55" i="7"/>
  <c r="J55" i="7" s="1"/>
  <c r="T54" i="7"/>
  <c r="R54" i="7"/>
  <c r="P54" i="7"/>
  <c r="L54" i="7"/>
  <c r="H54" i="7"/>
  <c r="J54" i="7" s="1"/>
  <c r="T53" i="7"/>
  <c r="R53" i="7"/>
  <c r="P53" i="7"/>
  <c r="L53" i="7"/>
  <c r="H53" i="7"/>
  <c r="J53" i="7" s="1"/>
  <c r="T52" i="7"/>
  <c r="R52" i="7"/>
  <c r="P52" i="7"/>
  <c r="L52" i="7"/>
  <c r="H52" i="7"/>
  <c r="J52" i="7" s="1"/>
  <c r="T51" i="7"/>
  <c r="R51" i="7"/>
  <c r="P51" i="7"/>
  <c r="L51" i="7"/>
  <c r="H51" i="7"/>
  <c r="I51" i="7" s="1"/>
  <c r="T50" i="7"/>
  <c r="R50" i="7"/>
  <c r="P50" i="7"/>
  <c r="L50" i="7"/>
  <c r="H50" i="7"/>
  <c r="J50" i="7" s="1"/>
  <c r="T49" i="7"/>
  <c r="R49" i="7"/>
  <c r="P49" i="7"/>
  <c r="L49" i="7"/>
  <c r="H49" i="7"/>
  <c r="J49" i="7" s="1"/>
  <c r="T48" i="7"/>
  <c r="R48" i="7"/>
  <c r="P48" i="7"/>
  <c r="L48" i="7"/>
  <c r="H48" i="7"/>
  <c r="I48" i="7" s="1"/>
  <c r="T47" i="7"/>
  <c r="R47" i="7"/>
  <c r="P47" i="7"/>
  <c r="L47" i="7"/>
  <c r="H47" i="7"/>
  <c r="I47" i="7" s="1"/>
  <c r="T46" i="7"/>
  <c r="R46" i="7"/>
  <c r="P46" i="7"/>
  <c r="L46" i="7"/>
  <c r="H46" i="7"/>
  <c r="I46" i="7" s="1"/>
  <c r="T45" i="7"/>
  <c r="R45" i="7"/>
  <c r="P45" i="7"/>
  <c r="L45" i="7"/>
  <c r="H45" i="7"/>
  <c r="J45" i="7" s="1"/>
  <c r="T44" i="7"/>
  <c r="R44" i="7"/>
  <c r="P44" i="7"/>
  <c r="L44" i="7"/>
  <c r="H44" i="7"/>
  <c r="J44" i="7" s="1"/>
  <c r="T43" i="7"/>
  <c r="R43" i="7"/>
  <c r="P43" i="7"/>
  <c r="L43" i="7"/>
  <c r="H43" i="7"/>
  <c r="I43" i="7" s="1"/>
  <c r="T42" i="7"/>
  <c r="R42" i="7"/>
  <c r="P42" i="7"/>
  <c r="L42" i="7"/>
  <c r="H42" i="7"/>
  <c r="I42" i="7" s="1"/>
  <c r="T41" i="7"/>
  <c r="R41" i="7"/>
  <c r="P41" i="7"/>
  <c r="L41" i="7"/>
  <c r="H41" i="7"/>
  <c r="J41" i="7" s="1"/>
  <c r="T40" i="7"/>
  <c r="R40" i="7"/>
  <c r="P40" i="7"/>
  <c r="L40" i="7"/>
  <c r="H40" i="7"/>
  <c r="I40" i="7" s="1"/>
  <c r="T39" i="7"/>
  <c r="R39" i="7"/>
  <c r="P39" i="7"/>
  <c r="L39" i="7"/>
  <c r="H39" i="7"/>
  <c r="I39" i="7" s="1"/>
  <c r="T38" i="7"/>
  <c r="R38" i="7"/>
  <c r="P38" i="7"/>
  <c r="L38" i="7"/>
  <c r="H38" i="7"/>
  <c r="I38" i="7" s="1"/>
  <c r="T37" i="7"/>
  <c r="R37" i="7"/>
  <c r="P37" i="7"/>
  <c r="L37" i="7"/>
  <c r="H37" i="7"/>
  <c r="J37" i="7" s="1"/>
  <c r="T36" i="7"/>
  <c r="R36" i="7"/>
  <c r="P36" i="7"/>
  <c r="L36" i="7"/>
  <c r="H36" i="7"/>
  <c r="J36" i="7" s="1"/>
  <c r="T35" i="7"/>
  <c r="R35" i="7"/>
  <c r="P35" i="7"/>
  <c r="L35" i="7"/>
  <c r="H35" i="7"/>
  <c r="I35" i="7" s="1"/>
  <c r="T34" i="7"/>
  <c r="R34" i="7"/>
  <c r="P34" i="7"/>
  <c r="L34" i="7"/>
  <c r="H34" i="7"/>
  <c r="J34" i="7" s="1"/>
  <c r="T33" i="7"/>
  <c r="R33" i="7"/>
  <c r="P33" i="7"/>
  <c r="L33" i="7"/>
  <c r="H33" i="7"/>
  <c r="J33" i="7" s="1"/>
  <c r="T32" i="7"/>
  <c r="R32" i="7"/>
  <c r="P32" i="7"/>
  <c r="L32" i="7"/>
  <c r="H32" i="7"/>
  <c r="I32" i="7" s="1"/>
  <c r="T31" i="7"/>
  <c r="R31" i="7"/>
  <c r="P31" i="7"/>
  <c r="L31" i="7"/>
  <c r="H31" i="7"/>
  <c r="J31" i="7" s="1"/>
  <c r="T30" i="7"/>
  <c r="R30" i="7"/>
  <c r="P30" i="7"/>
  <c r="L30" i="7"/>
  <c r="H30" i="7"/>
  <c r="I30" i="7" s="1"/>
  <c r="T29" i="7"/>
  <c r="R29" i="7"/>
  <c r="P29" i="7"/>
  <c r="L29" i="7"/>
  <c r="H29" i="7"/>
  <c r="J29" i="7" s="1"/>
  <c r="T28" i="7"/>
  <c r="R28" i="7"/>
  <c r="P28" i="7"/>
  <c r="L28" i="7"/>
  <c r="H28" i="7"/>
  <c r="J28" i="7" s="1"/>
  <c r="T27" i="7"/>
  <c r="R27" i="7"/>
  <c r="P27" i="7"/>
  <c r="L27" i="7"/>
  <c r="H27" i="7"/>
  <c r="I27" i="7" s="1"/>
  <c r="T26" i="7"/>
  <c r="R26" i="7"/>
  <c r="P26" i="7"/>
  <c r="L26" i="7"/>
  <c r="H26" i="7"/>
  <c r="J26" i="7" s="1"/>
  <c r="T25" i="7"/>
  <c r="R25" i="7"/>
  <c r="P25" i="7"/>
  <c r="L25" i="7"/>
  <c r="H25" i="7"/>
  <c r="T24" i="7"/>
  <c r="R24" i="7"/>
  <c r="P24" i="7"/>
  <c r="L24" i="7"/>
  <c r="H24" i="7"/>
  <c r="I24" i="7" s="1"/>
  <c r="T23" i="7"/>
  <c r="R23" i="7"/>
  <c r="P23" i="7"/>
  <c r="L23" i="7"/>
  <c r="H23" i="7"/>
  <c r="J23" i="7" s="1"/>
  <c r="T22" i="7"/>
  <c r="R22" i="7"/>
  <c r="P22" i="7"/>
  <c r="L22" i="7"/>
  <c r="H22" i="7"/>
  <c r="I22" i="7" s="1"/>
  <c r="T21" i="7"/>
  <c r="R21" i="7"/>
  <c r="P21" i="7"/>
  <c r="L21" i="7"/>
  <c r="H21" i="7"/>
  <c r="J21" i="7" s="1"/>
  <c r="T20" i="7"/>
  <c r="R20" i="7"/>
  <c r="P20" i="7"/>
  <c r="L20" i="7"/>
  <c r="H20" i="7"/>
  <c r="J20" i="7" s="1"/>
  <c r="T19" i="7"/>
  <c r="R19" i="7"/>
  <c r="P19" i="7"/>
  <c r="L19" i="7"/>
  <c r="H19" i="7"/>
  <c r="I19" i="7" s="1"/>
  <c r="T18" i="7"/>
  <c r="R18" i="7"/>
  <c r="P18" i="7"/>
  <c r="L18" i="7"/>
  <c r="H18" i="7"/>
  <c r="J18" i="7" s="1"/>
  <c r="T17" i="7"/>
  <c r="R17" i="7"/>
  <c r="P17" i="7"/>
  <c r="L17" i="7"/>
  <c r="H17" i="7"/>
  <c r="T16" i="7"/>
  <c r="R16" i="7"/>
  <c r="P16" i="7"/>
  <c r="L16" i="7"/>
  <c r="H16" i="7"/>
  <c r="I16" i="7" s="1"/>
  <c r="T15" i="7"/>
  <c r="R15" i="7"/>
  <c r="P15" i="7"/>
  <c r="L15" i="7"/>
  <c r="H15" i="7"/>
  <c r="I15" i="7" s="1"/>
  <c r="T14" i="7"/>
  <c r="R14" i="7"/>
  <c r="P14" i="7"/>
  <c r="L14" i="7"/>
  <c r="H14" i="7"/>
  <c r="I14" i="7" s="1"/>
  <c r="T13" i="7"/>
  <c r="R13" i="7"/>
  <c r="P13" i="7"/>
  <c r="L13" i="7"/>
  <c r="H13" i="7"/>
  <c r="J13" i="7" s="1"/>
  <c r="T12" i="7"/>
  <c r="R12" i="7"/>
  <c r="P12" i="7"/>
  <c r="L12" i="7"/>
  <c r="H12" i="7"/>
  <c r="I12" i="7" s="1"/>
  <c r="T11" i="7"/>
  <c r="R11" i="7"/>
  <c r="P11" i="7"/>
  <c r="L11" i="7"/>
  <c r="H11" i="7"/>
  <c r="I11" i="7" s="1"/>
  <c r="T10" i="7"/>
  <c r="R10" i="7"/>
  <c r="P10" i="7"/>
  <c r="L10" i="7"/>
  <c r="H10" i="7"/>
  <c r="J10" i="7" s="1"/>
  <c r="T9" i="7"/>
  <c r="R9" i="7"/>
  <c r="P9" i="7"/>
  <c r="L9" i="7"/>
  <c r="H9" i="7"/>
  <c r="T8" i="7"/>
  <c r="R8" i="7"/>
  <c r="P8" i="7"/>
  <c r="L8" i="7"/>
  <c r="H8" i="7"/>
  <c r="I8" i="7" s="1"/>
  <c r="T7" i="7"/>
  <c r="R7" i="7"/>
  <c r="P7" i="7"/>
  <c r="L7" i="7"/>
  <c r="H7" i="7"/>
  <c r="J7" i="7" s="1"/>
  <c r="I20" i="7" l="1"/>
  <c r="J48" i="7"/>
  <c r="J51" i="7"/>
  <c r="J30" i="7"/>
  <c r="U30" i="7" s="1"/>
  <c r="J58" i="7"/>
  <c r="J15" i="7"/>
  <c r="J43" i="7"/>
  <c r="U43" i="7" s="1"/>
  <c r="J56" i="7"/>
  <c r="I28" i="7"/>
  <c r="I37" i="7"/>
  <c r="J61" i="7"/>
  <c r="I63" i="7"/>
  <c r="I10" i="7"/>
  <c r="J35" i="7"/>
  <c r="J39" i="7"/>
  <c r="J8" i="7"/>
  <c r="U8" i="7" s="1"/>
  <c r="J16" i="7"/>
  <c r="I29" i="7"/>
  <c r="I34" i="7"/>
  <c r="J42" i="7"/>
  <c r="U42" i="7" s="1"/>
  <c r="I44" i="7"/>
  <c r="J19" i="7"/>
  <c r="I21" i="7"/>
  <c r="J47" i="7"/>
  <c r="U47" i="7" s="1"/>
  <c r="I52" i="7"/>
  <c r="I55" i="7"/>
  <c r="J24" i="7"/>
  <c r="U24" i="7" s="1"/>
  <c r="J32" i="7"/>
  <c r="U32" i="7" s="1"/>
  <c r="I36" i="7"/>
  <c r="J40" i="7"/>
  <c r="I60" i="7"/>
  <c r="J62" i="7"/>
  <c r="U62" i="7" s="1"/>
  <c r="I7" i="7"/>
  <c r="J11" i="7"/>
  <c r="U11" i="7" s="1"/>
  <c r="J38" i="7"/>
  <c r="U38" i="7" s="1"/>
  <c r="J14" i="7"/>
  <c r="U14" i="7" s="1"/>
  <c r="I18" i="7"/>
  <c r="I23" i="7"/>
  <c r="J46" i="7"/>
  <c r="U46" i="7" s="1"/>
  <c r="I50" i="7"/>
  <c r="J59" i="7"/>
  <c r="J64" i="7"/>
  <c r="I13" i="7"/>
  <c r="J27" i="7"/>
  <c r="U27" i="7" s="1"/>
  <c r="I45" i="7"/>
  <c r="J22" i="7"/>
  <c r="U22" i="7" s="1"/>
  <c r="I26" i="7"/>
  <c r="I31" i="7"/>
  <c r="I53" i="7"/>
  <c r="U15" i="7"/>
  <c r="U31" i="7"/>
  <c r="U28" i="7"/>
  <c r="U39" i="7"/>
  <c r="U57" i="7"/>
  <c r="U58" i="7"/>
  <c r="U51" i="7"/>
  <c r="U13" i="7"/>
  <c r="U7" i="7"/>
  <c r="U26" i="7"/>
  <c r="U37" i="7"/>
  <c r="U48" i="7"/>
  <c r="U44" i="7"/>
  <c r="U56" i="7"/>
  <c r="U65" i="7"/>
  <c r="U35" i="7"/>
  <c r="U10" i="7"/>
  <c r="U33" i="7"/>
  <c r="U34" i="7"/>
  <c r="U45" i="7"/>
  <c r="U54" i="7"/>
  <c r="U55" i="7"/>
  <c r="U52" i="7"/>
  <c r="U64" i="7"/>
  <c r="U36" i="7"/>
  <c r="U18" i="7"/>
  <c r="U19" i="7"/>
  <c r="U21" i="7"/>
  <c r="U41" i="7"/>
  <c r="U53" i="7"/>
  <c r="U60" i="7"/>
  <c r="U63" i="7"/>
  <c r="U61" i="7"/>
  <c r="U29" i="7"/>
  <c r="U40" i="7"/>
  <c r="U49" i="7"/>
  <c r="U50" i="7"/>
  <c r="U59" i="7"/>
  <c r="J25" i="7"/>
  <c r="U25" i="7" s="1"/>
  <c r="I25" i="7"/>
  <c r="U23" i="7"/>
  <c r="U16" i="7"/>
  <c r="J9" i="7"/>
  <c r="U9" i="7" s="1"/>
  <c r="I9" i="7"/>
  <c r="J17" i="7"/>
  <c r="U17" i="7" s="1"/>
  <c r="I17" i="7"/>
  <c r="U20" i="7"/>
  <c r="J12" i="7"/>
  <c r="U12" i="7" s="1"/>
  <c r="I33" i="7"/>
  <c r="I41" i="7"/>
  <c r="I49" i="7"/>
  <c r="I57" i="7"/>
  <c r="I65" i="7"/>
  <c r="I54" i="7"/>
  <c r="E55" i="6" l="1"/>
  <c r="E57" i="6" l="1"/>
  <c r="E56" i="6"/>
  <c r="C18" i="6"/>
  <c r="C17" i="6"/>
  <c r="C16" i="6"/>
  <c r="C15" i="6"/>
  <c r="F44" i="6"/>
  <c r="F49" i="6" s="1"/>
  <c r="C46" i="6"/>
  <c r="C45" i="6"/>
  <c r="C48" i="6"/>
  <c r="C47" i="6"/>
  <c r="V16" i="7" l="1"/>
  <c r="W16" i="7" s="1"/>
  <c r="V50" i="7"/>
  <c r="W50" i="7" s="1"/>
  <c r="V10" i="7"/>
  <c r="W10" i="7" s="1"/>
  <c r="V15" i="7"/>
  <c r="W15" i="7" s="1"/>
  <c r="V42" i="7"/>
  <c r="W42" i="7" s="1"/>
  <c r="V55" i="7"/>
  <c r="W55" i="7" s="1"/>
  <c r="V61" i="7"/>
  <c r="W61" i="7" s="1"/>
  <c r="V63" i="7"/>
  <c r="W63" i="7" s="1"/>
  <c r="V35" i="7"/>
  <c r="W35" i="7" s="1"/>
  <c r="V30" i="7"/>
  <c r="W30" i="7" s="1"/>
  <c r="V18" i="7"/>
  <c r="W18" i="7" s="1"/>
  <c r="V25" i="7"/>
  <c r="W25" i="7" s="1"/>
  <c r="V52" i="7"/>
  <c r="W52" i="7" s="1"/>
  <c r="V51" i="7"/>
  <c r="W51" i="7" s="1"/>
  <c r="V53" i="7"/>
  <c r="W53" i="7" s="1"/>
  <c r="V41" i="7"/>
  <c r="W41" i="7" s="1"/>
  <c r="V44" i="7"/>
  <c r="W44" i="7" s="1"/>
  <c r="V46" i="7"/>
  <c r="W46" i="7" s="1"/>
  <c r="V62" i="7"/>
  <c r="W62" i="7" s="1"/>
  <c r="V8" i="7"/>
  <c r="W8" i="7" s="1"/>
  <c r="V26" i="7"/>
  <c r="W26" i="7" s="1"/>
  <c r="V20" i="7"/>
  <c r="W20" i="7" s="1"/>
  <c r="V21" i="7"/>
  <c r="W21" i="7" s="1"/>
  <c r="V48" i="7"/>
  <c r="W48" i="7" s="1"/>
  <c r="V22" i="7"/>
  <c r="W22" i="7" s="1"/>
  <c r="V24" i="7"/>
  <c r="W24" i="7" s="1"/>
  <c r="V33" i="7"/>
  <c r="W33" i="7" s="1"/>
  <c r="V40" i="7"/>
  <c r="W40" i="7" s="1"/>
  <c r="V34" i="7"/>
  <c r="W34" i="7" s="1"/>
  <c r="V28" i="7"/>
  <c r="W28" i="7" s="1"/>
  <c r="V56" i="7"/>
  <c r="W56" i="7" s="1"/>
  <c r="V36" i="7"/>
  <c r="W36" i="7" s="1"/>
  <c r="V7" i="7"/>
  <c r="W7" i="7" s="1"/>
  <c r="V38" i="7"/>
  <c r="W38" i="7" s="1"/>
  <c r="V32" i="7"/>
  <c r="W32" i="7" s="1"/>
  <c r="V17" i="7"/>
  <c r="W17" i="7" s="1"/>
  <c r="V14" i="7"/>
  <c r="W14" i="7" s="1"/>
  <c r="V12" i="7"/>
  <c r="W12" i="7" s="1"/>
  <c r="V9" i="7"/>
  <c r="W9" i="7" s="1"/>
  <c r="V64" i="7"/>
  <c r="W64" i="7" s="1"/>
  <c r="V13" i="7"/>
  <c r="W13" i="7" s="1"/>
  <c r="V11" i="7"/>
  <c r="W11" i="7" s="1"/>
  <c r="V43" i="7"/>
  <c r="W43" i="7" s="1"/>
  <c r="V58" i="7"/>
  <c r="W58" i="7" s="1"/>
  <c r="V60" i="7"/>
  <c r="W60" i="7" s="1"/>
  <c r="V65" i="7"/>
  <c r="W65" i="7" s="1"/>
  <c r="V31" i="7"/>
  <c r="W31" i="7" s="1"/>
  <c r="V57" i="7"/>
  <c r="W57" i="7" s="1"/>
  <c r="V39" i="7"/>
  <c r="W39" i="7" s="1"/>
  <c r="V37" i="7"/>
  <c r="W37" i="7" s="1"/>
  <c r="V47" i="7"/>
  <c r="W47" i="7" s="1"/>
  <c r="V23" i="7"/>
  <c r="W23" i="7" s="1"/>
  <c r="V59" i="7"/>
  <c r="W59" i="7" s="1"/>
  <c r="V54" i="7"/>
  <c r="W54" i="7" s="1"/>
  <c r="V29" i="7"/>
  <c r="W29" i="7" s="1"/>
  <c r="V49" i="7"/>
  <c r="W49" i="7" s="1"/>
  <c r="V27" i="7"/>
  <c r="W27" i="7" s="1"/>
  <c r="V45" i="7"/>
  <c r="W45" i="7" s="1"/>
  <c r="V19" i="7"/>
  <c r="W19" i="7" s="1"/>
  <c r="F47" i="6"/>
  <c r="G49" i="6"/>
  <c r="G45" i="6"/>
  <c r="F46" i="6"/>
  <c r="G46" i="6"/>
  <c r="G47" i="6"/>
  <c r="F48" i="6"/>
  <c r="G48" i="6"/>
  <c r="F45" i="6"/>
  <c r="X28" i="7" l="1"/>
  <c r="Z28" i="7"/>
  <c r="Y28" i="7"/>
  <c r="AA28" i="7"/>
  <c r="Y22" i="7"/>
  <c r="X22" i="7"/>
  <c r="Z22" i="7"/>
  <c r="AA22" i="7"/>
  <c r="AA46" i="7"/>
  <c r="Y46" i="7"/>
  <c r="X46" i="7"/>
  <c r="Z46" i="7"/>
  <c r="Y42" i="7"/>
  <c r="Z42" i="7"/>
  <c r="X42" i="7"/>
  <c r="AA42" i="7"/>
  <c r="Z47" i="7"/>
  <c r="X47" i="7"/>
  <c r="AA47" i="7"/>
  <c r="Y47" i="7"/>
  <c r="Y37" i="7"/>
  <c r="Z37" i="7"/>
  <c r="AA37" i="7"/>
  <c r="X37" i="7"/>
  <c r="AA60" i="7"/>
  <c r="Y60" i="7"/>
  <c r="Z60" i="7"/>
  <c r="X60" i="7"/>
  <c r="Z64" i="7"/>
  <c r="X64" i="7"/>
  <c r="AA64" i="7"/>
  <c r="Y64" i="7"/>
  <c r="Z14" i="7"/>
  <c r="AA14" i="7"/>
  <c r="X14" i="7"/>
  <c r="Y14" i="7"/>
  <c r="AA36" i="7"/>
  <c r="Z36" i="7"/>
  <c r="Y36" i="7"/>
  <c r="X36" i="7"/>
  <c r="X34" i="7"/>
  <c r="Y34" i="7"/>
  <c r="Z34" i="7"/>
  <c r="AA34" i="7"/>
  <c r="Z48" i="7"/>
  <c r="X48" i="7"/>
  <c r="AA48" i="7"/>
  <c r="Y48" i="7"/>
  <c r="Y44" i="7"/>
  <c r="Z44" i="7"/>
  <c r="AA44" i="7"/>
  <c r="X44" i="7"/>
  <c r="Z53" i="7"/>
  <c r="AA53" i="7"/>
  <c r="Y53" i="7"/>
  <c r="X53" i="7"/>
  <c r="Z51" i="7"/>
  <c r="AA51" i="7"/>
  <c r="Y51" i="7"/>
  <c r="X51" i="7"/>
  <c r="X30" i="7"/>
  <c r="Y30" i="7"/>
  <c r="Z30" i="7"/>
  <c r="AA30" i="7"/>
  <c r="Y15" i="7"/>
  <c r="X15" i="7"/>
  <c r="Z15" i="7"/>
  <c r="AA15" i="7"/>
  <c r="X27" i="7"/>
  <c r="AA27" i="7"/>
  <c r="Z27" i="7"/>
  <c r="Y27" i="7"/>
  <c r="AA23" i="7"/>
  <c r="Y23" i="7"/>
  <c r="X23" i="7"/>
  <c r="Z23" i="7"/>
  <c r="AA13" i="7"/>
  <c r="Y13" i="7"/>
  <c r="Z13" i="7"/>
  <c r="X13" i="7"/>
  <c r="AA7" i="7"/>
  <c r="Y7" i="7"/>
  <c r="X7" i="7"/>
  <c r="Z7" i="7"/>
  <c r="AA24" i="7"/>
  <c r="Z24" i="7"/>
  <c r="Y24" i="7"/>
  <c r="X24" i="7"/>
  <c r="Z62" i="7"/>
  <c r="X62" i="7"/>
  <c r="Y62" i="7"/>
  <c r="AA62" i="7"/>
  <c r="X18" i="7"/>
  <c r="Y18" i="7"/>
  <c r="Z18" i="7"/>
  <c r="AA18" i="7"/>
  <c r="Z61" i="7"/>
  <c r="AA61" i="7"/>
  <c r="X61" i="7"/>
  <c r="Y61" i="7"/>
  <c r="AA49" i="7"/>
  <c r="Z49" i="7"/>
  <c r="Y49" i="7"/>
  <c r="X49" i="7"/>
  <c r="Z59" i="7"/>
  <c r="Y59" i="7"/>
  <c r="AA59" i="7"/>
  <c r="X59" i="7"/>
  <c r="AA57" i="7"/>
  <c r="Y57" i="7"/>
  <c r="X57" i="7"/>
  <c r="Z57" i="7"/>
  <c r="AA58" i="7"/>
  <c r="X58" i="7"/>
  <c r="Y58" i="7"/>
  <c r="Z58" i="7"/>
  <c r="Z9" i="7"/>
  <c r="Y9" i="7"/>
  <c r="AA9" i="7"/>
  <c r="X9" i="7"/>
  <c r="X17" i="7"/>
  <c r="AA17" i="7"/>
  <c r="Y17" i="7"/>
  <c r="Z17" i="7"/>
  <c r="Z40" i="7"/>
  <c r="X40" i="7"/>
  <c r="AA40" i="7"/>
  <c r="Y40" i="7"/>
  <c r="X21" i="7"/>
  <c r="AA21" i="7"/>
  <c r="Z21" i="7"/>
  <c r="Y21" i="7"/>
  <c r="AA26" i="7"/>
  <c r="X26" i="7"/>
  <c r="Y26" i="7"/>
  <c r="Z26" i="7"/>
  <c r="X41" i="7"/>
  <c r="Z41" i="7"/>
  <c r="Y41" i="7"/>
  <c r="AA41" i="7"/>
  <c r="Z52" i="7"/>
  <c r="X52" i="7"/>
  <c r="Y52" i="7"/>
  <c r="AA52" i="7"/>
  <c r="AA35" i="7"/>
  <c r="Y35" i="7"/>
  <c r="Z35" i="7"/>
  <c r="X35" i="7"/>
  <c r="AA10" i="7"/>
  <c r="X10" i="7"/>
  <c r="Z10" i="7"/>
  <c r="Y10" i="7"/>
  <c r="AA16" i="7"/>
  <c r="X16" i="7"/>
  <c r="Z16" i="7"/>
  <c r="Y16" i="7"/>
  <c r="X45" i="7"/>
  <c r="Y45" i="7"/>
  <c r="Z45" i="7"/>
  <c r="AA45" i="7"/>
  <c r="X54" i="7"/>
  <c r="Y54" i="7"/>
  <c r="Z54" i="7"/>
  <c r="AA54" i="7"/>
  <c r="AA65" i="7"/>
  <c r="Z65" i="7"/>
  <c r="Y65" i="7"/>
  <c r="X65" i="7"/>
  <c r="AA56" i="7"/>
  <c r="X56" i="7"/>
  <c r="Y56" i="7"/>
  <c r="Z56" i="7"/>
  <c r="AA19" i="7"/>
  <c r="X19" i="7"/>
  <c r="Y19" i="7"/>
  <c r="Z19" i="7"/>
  <c r="X29" i="7"/>
  <c r="AA29" i="7"/>
  <c r="Y29" i="7"/>
  <c r="Z29" i="7"/>
  <c r="Z39" i="7"/>
  <c r="AA39" i="7"/>
  <c r="Y39" i="7"/>
  <c r="X39" i="7"/>
  <c r="Y31" i="7"/>
  <c r="Z31" i="7"/>
  <c r="X31" i="7"/>
  <c r="AA31" i="7"/>
  <c r="AA43" i="7"/>
  <c r="X43" i="7"/>
  <c r="Y43" i="7"/>
  <c r="Z43" i="7"/>
  <c r="X11" i="7"/>
  <c r="Y11" i="7"/>
  <c r="AA11" i="7"/>
  <c r="Z11" i="7"/>
  <c r="X12" i="7"/>
  <c r="Y12" i="7"/>
  <c r="AA12" i="7"/>
  <c r="Z12" i="7"/>
  <c r="Y32" i="7"/>
  <c r="AA32" i="7"/>
  <c r="Z32" i="7"/>
  <c r="X32" i="7"/>
  <c r="X38" i="7"/>
  <c r="AA38" i="7"/>
  <c r="Z38" i="7"/>
  <c r="Y38" i="7"/>
  <c r="X33" i="7"/>
  <c r="Z33" i="7"/>
  <c r="AA33" i="7"/>
  <c r="Y33" i="7"/>
  <c r="X20" i="7"/>
  <c r="AA20" i="7"/>
  <c r="Y20" i="7"/>
  <c r="Z20" i="7"/>
  <c r="X8" i="7"/>
  <c r="Y8" i="7"/>
  <c r="AA8" i="7"/>
  <c r="Z8" i="7"/>
  <c r="X25" i="7"/>
  <c r="AA25" i="7"/>
  <c r="Z25" i="7"/>
  <c r="Y25" i="7"/>
  <c r="Y63" i="7"/>
  <c r="AA63" i="7"/>
  <c r="Z63" i="7"/>
  <c r="X63" i="7"/>
  <c r="Y55" i="7"/>
  <c r="Z55" i="7"/>
  <c r="AA55" i="7"/>
  <c r="X55" i="7"/>
  <c r="Y50" i="7"/>
  <c r="AA50" i="7"/>
  <c r="X50" i="7"/>
  <c r="Z50" i="7"/>
  <c r="E15" i="5"/>
  <c r="E17" i="5" s="1"/>
  <c r="E14" i="4"/>
</calcChain>
</file>

<file path=xl/comments1.xml><?xml version="1.0" encoding="utf-8"?>
<comments xmlns="http://schemas.openxmlformats.org/spreadsheetml/2006/main">
  <authors>
    <author>DORLEY ENRIQUE LEON LOPEZ</author>
  </authors>
  <commentList>
    <comment ref="C3" authorId="0" shapeId="0">
      <text>
        <r>
          <rPr>
            <sz val="9"/>
            <color indexed="81"/>
            <rFont val="Tahoma"/>
            <family val="2"/>
          </rPr>
          <t>Diligenciar esta casilla con el presupuesto de gastos de la entidad.</t>
        </r>
      </text>
    </comment>
  </commentList>
</comments>
</file>

<file path=xl/comments2.xml><?xml version="1.0" encoding="utf-8"?>
<comments xmlns="http://schemas.openxmlformats.org/spreadsheetml/2006/main">
  <authors>
    <author>lapenagos</author>
  </authors>
  <commentList>
    <comment ref="B12" authorId="0" shapeId="0">
      <text>
        <r>
          <rPr>
            <b/>
            <sz val="8"/>
            <color rgb="FF000000"/>
            <rFont val="Tahoma"/>
            <family val="2"/>
          </rPr>
          <t>Describa el presupuesto con el que cuenta la Oficina de Control Interno para el desarrollo de las actividades de este programa</t>
        </r>
        <r>
          <rPr>
            <sz val="8"/>
            <color rgb="FF000000"/>
            <rFont val="Tahoma"/>
            <family val="2"/>
          </rPr>
          <t xml:space="preserve">
</t>
        </r>
      </text>
    </comment>
  </commentList>
</comments>
</file>

<file path=xl/sharedStrings.xml><?xml version="1.0" encoding="utf-8"?>
<sst xmlns="http://schemas.openxmlformats.org/spreadsheetml/2006/main" count="675" uniqueCount="296">
  <si>
    <t>Alto</t>
  </si>
  <si>
    <t>Moderado</t>
  </si>
  <si>
    <t>Total</t>
  </si>
  <si>
    <t>No</t>
  </si>
  <si>
    <t>Objetivo del Documento:</t>
  </si>
  <si>
    <t>Extremo</t>
  </si>
  <si>
    <t>Bajo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</si>
  <si>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</si>
  <si>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</si>
  <si>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</si>
  <si>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</si>
  <si>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</si>
  <si>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</si>
  <si>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</si>
  <si>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</si>
  <si>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</si>
  <si>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</si>
  <si>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</si>
  <si>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</si>
  <si>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</si>
  <si>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</si>
  <si>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</si>
  <si>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</si>
  <si>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</si>
  <si>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</si>
  <si>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</si>
  <si>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</si>
  <si>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</si>
  <si>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</si>
  <si>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</si>
  <si>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</si>
  <si>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</si>
  <si>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</si>
  <si>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</si>
  <si>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</si>
  <si>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</si>
  <si>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</si>
  <si>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 xml:space="preserve">CÓDIGO: </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</si>
  <si>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</si>
  <si>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</si>
  <si>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</si>
  <si>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</si>
  <si>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RIESGO INHERENTE Ponderación de Riesgos del Proceso</t>
  </si>
  <si>
    <t>Tiempo transcurrido desde última auditoría</t>
  </si>
  <si>
    <t>Nivel_Directivo</t>
  </si>
  <si>
    <t>No tiene objetivo asociado</t>
  </si>
  <si>
    <t>Resultados auditorías anteriores</t>
  </si>
  <si>
    <t>Resultados auditorías anteriores internas y externas  (Criterios)</t>
  </si>
  <si>
    <t>Resultados auditorías anteriores internas y externas  (Calificación)</t>
  </si>
  <si>
    <t>Impacto en el presupuesto</t>
  </si>
  <si>
    <t>Podría tomarse Criterio materialidad Contable</t>
  </si>
  <si>
    <t>Total presupuesto egresos entidad aprobado para la vigencia</t>
  </si>
  <si>
    <t>Catastrófico &gt;= 50%</t>
  </si>
  <si>
    <t>Mayor &gt;=20 y &lt;50%</t>
  </si>
  <si>
    <t>Moderado &gt;=5% y &lt;20%</t>
  </si>
  <si>
    <t>Menor &gt;=1% y &lt;5%</t>
  </si>
  <si>
    <t>Insignificante &lt;1%</t>
  </si>
  <si>
    <t>Impacto en el presupuesto (Criterios)</t>
  </si>
  <si>
    <t>Impacto en el presupuesto (Calificación)</t>
  </si>
  <si>
    <t>Nivel de criticidad</t>
  </si>
  <si>
    <t>Ciclo de Rotación auditorías</t>
  </si>
  <si>
    <t>&gt;= 4</t>
  </si>
  <si>
    <t>Cada año</t>
  </si>
  <si>
    <t>Ciclo de rotación</t>
  </si>
  <si>
    <t>&gt;=3 &lt;4</t>
  </si>
  <si>
    <t>&gt;=2 &lt;3</t>
  </si>
  <si>
    <t>Rojo</t>
  </si>
  <si>
    <t>Naranja</t>
  </si>
  <si>
    <t>Amarillo</t>
  </si>
  <si>
    <t>Verde</t>
  </si>
  <si>
    <t>Cada 2 años</t>
  </si>
  <si>
    <t>Cada 3 años</t>
  </si>
  <si>
    <t>Cada 4 años</t>
  </si>
  <si>
    <t>No auditar</t>
  </si>
  <si>
    <t>No tiene Riesgos Asociado</t>
  </si>
  <si>
    <t>Los  riesgos estan en zona baja (zona de aceptacion)</t>
  </si>
  <si>
    <t>Tiene un riesgo o más en Calificación Moderada</t>
  </si>
  <si>
    <t>Tiene un riesgo o más en calificación Alta</t>
  </si>
  <si>
    <t>Tiene un riesgo en calificación Extrema</t>
  </si>
  <si>
    <t>Nivel riesgo inherente</t>
  </si>
  <si>
    <t>&lt;= 1 año</t>
  </si>
  <si>
    <t>&gt; 4 años</t>
  </si>
  <si>
    <t>Tiempo transcurrido desde última auditoría (Calificación)</t>
  </si>
  <si>
    <t>Tiempo transcurrido desde última auditoría (Criterio)</t>
  </si>
  <si>
    <t>Ponderación</t>
  </si>
  <si>
    <t>Bajo (Priorizado)</t>
  </si>
  <si>
    <t>&gt;=1.5 &lt;2</t>
  </si>
  <si>
    <t>&lt; 1.5</t>
  </si>
  <si>
    <t xml:space="preserve">RIESGO INHERENTE
</t>
  </si>
  <si>
    <t>Fuente: Elaboración equipo Función Pública</t>
  </si>
  <si>
    <t>Priorización del Universo de Auditoría Basado en Riesgos</t>
  </si>
  <si>
    <t>PRESUPUETO DE INGRESOS Y GASTOS ISSAI 1320 A4</t>
  </si>
  <si>
    <t>LOGO Y NOMBRE ENTIDAD</t>
  </si>
  <si>
    <t>Puntajes</t>
  </si>
  <si>
    <t>Priorización de Auditorías Basadas en Riesgos año 1</t>
  </si>
  <si>
    <t>Priorización de Auditorías Basadas en Riesgos año 2</t>
  </si>
  <si>
    <t>Priorización de Auditorías Basadas en Riesgos año 3</t>
  </si>
  <si>
    <t>Priorización de Auditorías Basadas en Riesgos año 4</t>
  </si>
  <si>
    <t>Gestión documental</t>
  </si>
  <si>
    <t>Cantidad de objetivos estratégicos asociados (Calificación)</t>
  </si>
  <si>
    <t>Cantidad de objetivos estratégicos asociados (Criterios)</t>
  </si>
  <si>
    <t>&gt; 1 año &lt;= 2 años</t>
  </si>
  <si>
    <t>&gt; 2 años &lt;= 3 años</t>
  </si>
  <si>
    <t>&gt; 3 años &lt;= 4 años</t>
  </si>
  <si>
    <t>Menos de 2 seguimientos por alta dirección</t>
  </si>
  <si>
    <t>Entre 2 y 3 seguimientos por alta dirección</t>
  </si>
  <si>
    <t>Entre 4 y 5 seguimientos por alta dirección</t>
  </si>
  <si>
    <t>Entre 6 y 7 seguimientos por alta dirección</t>
  </si>
  <si>
    <t>Entre 8 ó mas seguimientos por alta dirección</t>
  </si>
  <si>
    <t>Sin PQR</t>
  </si>
  <si>
    <t>7 o más PQR</t>
  </si>
  <si>
    <t>De 1 a 2 PQR</t>
  </si>
  <si>
    <t>De 3 a 4 PQR</t>
  </si>
  <si>
    <t>De 5 a 6 PQR</t>
  </si>
  <si>
    <t>Cantidad PQR (Criterios)</t>
  </si>
  <si>
    <t>Cantidad PQR - Calificación</t>
  </si>
  <si>
    <t>ASPECTOS EVALUABLES
UNIDADES AUDITABLES
(Proceso/Proyecto/Procedimiento/Area funcional/ Unidad de negocio/Unidad desconcentrada/ Plan/ Programa/Sistema de Gestión o de control/ Aspectos de TIC/ Otras Temáticas)</t>
  </si>
  <si>
    <t>Temas de seguimiento alta direccion con menor repeticion en un periodo de seis meses ( menos de 2 seguimientos en diferentes comites)</t>
  </si>
  <si>
    <t>CANTIDAD PQR</t>
  </si>
  <si>
    <t>Temas de seguimiento alta direccion con penúltimo valor de repeticion en un periodo de seis meses( entre 2 y 3 seguimientos en diferentes comites)</t>
  </si>
  <si>
    <t>Temas de seguimiento alta direccion con ante peúltimo valor de repeticion en un periodo de seis meses ( entre 4 y 5 seguimientos en diferentes comites)</t>
  </si>
  <si>
    <t>Temas de seguimiento alta direccion con el segundo mayor valor de repeticion en un periodo de seis meses( entre 6 y 7 seguimientos en diferentes comites)</t>
  </si>
  <si>
    <t>Temas de seguimiento alta direccion  con el  mayor valor de repeticion en un periodo de seis meses ( 8 o mas seguimientos en diferentes comites)</t>
  </si>
  <si>
    <t>Objetivos estratégicos asociados</t>
  </si>
  <si>
    <t>1 objetivo estratégico asociado</t>
  </si>
  <si>
    <t>2 objetivos estratégicos asociados</t>
  </si>
  <si>
    <t>3 objetivos estratégicos asociados</t>
  </si>
  <si>
    <t>4 o más objetivos estratégicos asociados</t>
  </si>
  <si>
    <t>Sin hallazgos abiertos</t>
  </si>
  <si>
    <t>1 a 2 hallazgos abiertos</t>
  </si>
  <si>
    <t>3 a 4 hallazgos abiertos</t>
  </si>
  <si>
    <t>5 a 6 hallazgos abiertos</t>
  </si>
  <si>
    <t>7 o más hallazgos abiertos</t>
  </si>
  <si>
    <t>Gestión del Talento Humano</t>
  </si>
  <si>
    <t>Gestión Financiera</t>
  </si>
  <si>
    <t>Gestión Estratégica</t>
  </si>
  <si>
    <t>Gestión Presupuestal</t>
  </si>
  <si>
    <t>Gestión contractual</t>
  </si>
  <si>
    <t>Gestión de Comunicaciones</t>
  </si>
  <si>
    <t>Gestión de TI</t>
  </si>
  <si>
    <t xml:space="preserve">FECHA DE ELABORACIÓN: </t>
  </si>
  <si>
    <t>FECHA DE APROBACIÓN</t>
  </si>
  <si>
    <t>Tiene un riesgo en calificación Inaceptable</t>
  </si>
  <si>
    <t>Tiene un riesgo en calificación Importante</t>
  </si>
  <si>
    <t>Tiene un riesgo o más en calificación Moderado</t>
  </si>
  <si>
    <t>Tiene un riesgo o más en Calificación Bajo</t>
  </si>
  <si>
    <t>Los  riesgos estan en zona baja (zona de aceptacion) Aceptable</t>
  </si>
  <si>
    <t>No tiene metas asociadas</t>
  </si>
  <si>
    <t>1 meta asociada</t>
  </si>
  <si>
    <t>2 metas asociadas</t>
  </si>
  <si>
    <t>3 metas asociadas</t>
  </si>
  <si>
    <t>4 o más metas asociadas</t>
  </si>
  <si>
    <t>Metas PDD asociadas</t>
  </si>
  <si>
    <t>cal</t>
  </si>
  <si>
    <t>MPEE02 - PLANEACIÓN DE LOS RECURSOS</t>
  </si>
  <si>
    <t>MPEE03 - MODELO INTEGRADO DE PLANEACIÓN Y GESTIÓN</t>
  </si>
  <si>
    <t>MPEH02 - SELECCIÓN PARA EL INGRESO Y PROMOCIÓN</t>
  </si>
  <si>
    <t>MPEH04 - GESTIÓN DE LA INTEGRIDAD</t>
  </si>
  <si>
    <t>MPMA05-DISTRIBUCIÓN Y CONTROL DE REDES MATRICES</t>
  </si>
  <si>
    <t>MPMA07-OPERACIÓN Y MANTENIMIENTO DE REDES MENORES DE ACUEDUCTO</t>
  </si>
  <si>
    <t>MPML01-RECOLECCIÓN DE AGUAS RESIDUALES Y LLUVIAS A TRAVÉS DE LAS REDES LOCALES Y SECUNDARIAS DE LOS SISTEMAS SANITARIO Y PLUVIAL DE ALCANTARILLADO</t>
  </si>
  <si>
    <t>MPML03-TRATAMIENTO Y DISPOSICIÓN DE AGUAS RESIDUALES</t>
  </si>
  <si>
    <t>MPMU03-FACTURACIÓN</t>
  </si>
  <si>
    <t>MPMU05-ATENCIÓN AL CLIENTE</t>
  </si>
  <si>
    <t>MPFA07-SEGUROS</t>
  </si>
  <si>
    <t>MPFB01- GESTIÓN PRECONTRACTUAL</t>
  </si>
  <si>
    <t>MPFC02-ENSAYOS Y CALIBRACIÓN DE MEDIDORES</t>
  </si>
  <si>
    <t>MPFC04-ENSAYOS DE SUELOS Y MATERIALES</t>
  </si>
  <si>
    <t>MPFT02- GESTIÓN DE SEGURIDAD DE LA INFORMACIÓN</t>
  </si>
  <si>
    <t>MPFT03- GESTIÓN DE SERVICIOS INFORMÁTICOS</t>
  </si>
  <si>
    <t>MPCS01-SEGUIMIENTO A LA GESTIÓN</t>
  </si>
  <si>
    <t>Gerencia Corporativa de Planeamiento y Control</t>
  </si>
  <si>
    <t>Gerencia Corporativa Financiera</t>
  </si>
  <si>
    <t>Gerencia Corporativa de Servicio al Cliente</t>
  </si>
  <si>
    <t>Gerencia Corporativa Sistema Maestro</t>
  </si>
  <si>
    <t>Gerencia Corporativa Ambiental</t>
  </si>
  <si>
    <t>Gerencia de Tecnología</t>
  </si>
  <si>
    <t>MPMU07-RECUPERACIÓN DE CONSUMOS DEJADOS DE FACTURAR-(Pérdidas-ipuf)</t>
  </si>
  <si>
    <t>ID</t>
  </si>
  <si>
    <t>Gerencia Ambiental</t>
  </si>
  <si>
    <t>Dirección Servicios Técnicos</t>
  </si>
  <si>
    <t>Dirección Gestión de Calidad y Procesos</t>
  </si>
  <si>
    <t>OTRAS AUDITORÍAS</t>
  </si>
  <si>
    <t>Jefe Oficina de Control Interno y Gestión</t>
  </si>
  <si>
    <t>Formulación PAA-2022</t>
  </si>
  <si>
    <t>Gestión Interna del proceso Evaluación Independiente</t>
  </si>
  <si>
    <t xml:space="preserve">Actualización Documental del Proceso OCIG -Evaluación Independiente </t>
  </si>
  <si>
    <t>Acompañamiento MPFT04- GESTIÓN DEL SISTEMA DE INFORMACIÓN GEOGRÁFICA UNIFICADO EMPRESARIAL</t>
  </si>
  <si>
    <t>Capacitaciones de Autocontrol</t>
  </si>
  <si>
    <t>Atención Órganos de Control y Vigilancia y Vocales de Control</t>
  </si>
  <si>
    <t>Capacitación OCIG</t>
  </si>
  <si>
    <t>Gerencias Corporativas</t>
  </si>
  <si>
    <t>Verificación a la publicación de la rendición de la Cuenta Fiscal Contralorías</t>
  </si>
  <si>
    <t>Seguimiento a la ejecución Plan Anual de Auditoría</t>
  </si>
  <si>
    <t>Estructuración Mapa de Aseguramiento</t>
  </si>
  <si>
    <t>TRANSVERSALES</t>
  </si>
  <si>
    <t>Reporte Hacienda</t>
  </si>
  <si>
    <t xml:space="preserve">Seguimiento acciones de repetición </t>
  </si>
  <si>
    <r>
      <t xml:space="preserve">Decreto 807- artículo 40 - Formulario Único Reporte de Avances de la Gestión </t>
    </r>
    <r>
      <rPr>
        <b/>
        <sz val="11"/>
        <color theme="1"/>
        <rFont val="Arial"/>
        <family val="2"/>
      </rPr>
      <t xml:space="preserve">(FURAG) </t>
    </r>
  </si>
  <si>
    <t>Gerencia Corporativa Gestión Humana y Administrativa - Secretaría General</t>
  </si>
  <si>
    <t>Evaluación y Seguimiento al PAAC 2020-2021</t>
  </si>
  <si>
    <t xml:space="preserve">Gerencia Corporativa de Planeamiento y Control </t>
  </si>
  <si>
    <t xml:space="preserve"> </t>
  </si>
  <si>
    <t>Austeridad en el Gasto Decreto 984 de 2012</t>
  </si>
  <si>
    <t>Atención al Cliente, Ley 1474 de 2011 PQRS</t>
  </si>
  <si>
    <t>Gerentes Corporativos</t>
  </si>
  <si>
    <t>Seguimiento Directiva 003 de 2013 de la Alcaldía Mayor de Bogotá</t>
  </si>
  <si>
    <t>Seguimiento Estrategia de Gobierno Digital Dto. 1008/2018 - MINTIC</t>
  </si>
  <si>
    <t>Gerencia Corporativa de Tecnología</t>
  </si>
  <si>
    <t>Derechos de Autor - Dirección Nacional de Derechos de Autor</t>
  </si>
  <si>
    <t>Evaluación SCIC - Contaduría General Nación</t>
  </si>
  <si>
    <t xml:space="preserve">Decreto 807- artículo 39 -párrafo 4-Informe Sistema de Control Interno - Se presentará con corte a 30 de junio y 31 de diciembre de cada vigencia, se realizará a más tardar el 31 de julio y enero
</t>
  </si>
  <si>
    <t>Gestión de Riesgos (Corrupción)</t>
  </si>
  <si>
    <t>Gerencia Corporativa de Gestión Humana y Administrativa</t>
  </si>
  <si>
    <t xml:space="preserve">Decreto 807de 2019 artículo 20 # 6 - Seguimiento y Evaluación a la implementación MIPG </t>
  </si>
  <si>
    <t>Seguimiento Informe Decreto 612 de 2018</t>
  </si>
  <si>
    <t>Arqueo Caja Menor Central de Operaciones</t>
  </si>
  <si>
    <t>Arqueo Caja Menor Abastecimiento</t>
  </si>
  <si>
    <t>Arqueo Títulos Judiciales</t>
  </si>
  <si>
    <t>Gerencias</t>
  </si>
  <si>
    <t>Seguimiento Riesgos de Gestión</t>
  </si>
  <si>
    <t>Seguimiento Sistema de Gestión Operativa-SGO</t>
  </si>
  <si>
    <t>SEGUIMIENTOS</t>
  </si>
  <si>
    <t>Secretaría General</t>
  </si>
  <si>
    <t>Gerencia Corporativa de Servicio al Cliente 
Gerencia Corporativa de Planeamiento y Control</t>
  </si>
  <si>
    <t xml:space="preserve">Gerencia Corporativa de Servicio al Cliente </t>
  </si>
  <si>
    <t>Gerencia Corporativa de Sistema Maestro</t>
  </si>
  <si>
    <t>Gerencia Corporativa de Sistema Maestro/Gerencia Corporativa de Servicio al Cliente</t>
  </si>
  <si>
    <t>Responsable: Líder del proceso auditado</t>
  </si>
  <si>
    <t>Diciembre</t>
  </si>
  <si>
    <t>Noviembre</t>
  </si>
  <si>
    <t>Octubre</t>
  </si>
  <si>
    <t>Septiembre</t>
  </si>
  <si>
    <t>Agosto</t>
  </si>
  <si>
    <t>Julio</t>
  </si>
  <si>
    <t>Junio</t>
  </si>
  <si>
    <t>Mayo</t>
  </si>
  <si>
    <t>Abril</t>
  </si>
  <si>
    <t>Marzo</t>
  </si>
  <si>
    <t>Febrero</t>
  </si>
  <si>
    <t>Enero</t>
  </si>
  <si>
    <t>Título de Auditoría</t>
  </si>
  <si>
    <t>Cronograma</t>
  </si>
  <si>
    <t>Recursos Financieros</t>
  </si>
  <si>
    <t>N° de profesional (es) Especializado (s)</t>
  </si>
  <si>
    <t>N° de profesional (es)</t>
  </si>
  <si>
    <t xml:space="preserve">N° de técnicos </t>
  </si>
  <si>
    <t>Equipo de Control Interno</t>
  </si>
  <si>
    <t>Talento humano y cantidad</t>
  </si>
  <si>
    <t>Recursos</t>
  </si>
  <si>
    <t>Criterios</t>
  </si>
  <si>
    <t>Ejecutar las auditorías a las unidades auditables (subprocesos priorizados), seguimientos, informes de ley, actividades transversales y auditorías en el marco de las normas técnicas.</t>
  </si>
  <si>
    <t xml:space="preserve">Alcance </t>
  </si>
  <si>
    <t>Objetivo del PAA</t>
  </si>
  <si>
    <t>JEFE OFICINA DE CONTROL INTERNO Y GESTIÓN</t>
  </si>
  <si>
    <t>Cargo</t>
  </si>
  <si>
    <t xml:space="preserve">PIEDAD ROA CARRERO </t>
  </si>
  <si>
    <t>Nombre jefe de control interno</t>
  </si>
  <si>
    <t>Vigencia</t>
  </si>
  <si>
    <t>EMPRESA DE ACUEDUCTO Y ALCANTARILLADO DE BOGOTÁ</t>
  </si>
  <si>
    <t>Nombre de la entidad</t>
  </si>
  <si>
    <t>PLAN ANUAL DE AUDITORÍA VIGENCIA 2021 EAAB-ESP - VERSIÓN No 01</t>
  </si>
  <si>
    <t>Apoyar el cumplimiento de los objetivos organizacionales a través de los servicios de aseguramiento y consultoría que aporten a la eficacia de los procesos de gestión de riesgos, control y gobierno con el propósito de agregar valor y mejorar las operaciones de la Empresa.</t>
  </si>
  <si>
    <t>Plan Estratégico 2020-2024, caracterización de los procesos, procedimientos, mapa de riesgos, indicadores estratégicos, políticas de operación, presupuesto, Metas Plan de Desarrollo Distrital 2020-2024 "Un nuevo contrato social ambiental para la Bogotá del siglo XXI", "GUÍA DE AUDITORÍA INTERNA BASADA EN RIESGOS PARA ENTIDADES PÚBLICAS"- Versión 4 - julio de 2020 y Normograma.</t>
  </si>
  <si>
    <t xml:space="preserve">Jefe de Oficina </t>
  </si>
  <si>
    <t>Prestación de Servicios Profesionales: Seis (6) profesionales especializados, dos (2) dedicados al levantamiento del mapa de aseguramiento, dos (2) para la ejecución de auditorías de gestión de TI, dos (2) para la ejecución de las auditorías programadas.</t>
  </si>
  <si>
    <t xml:space="preserve"> PLAN DE ACCIÓN PRIORIZACIÓN BASADO EN RIESGOS</t>
  </si>
  <si>
    <t>MPMI02-GESTIÓN INTEGRAL DEL RECURSO HÍDRICO</t>
  </si>
  <si>
    <t xml:space="preserve"> INFORMES DE LEY</t>
  </si>
  <si>
    <t>Decreto 807de 2019 - artículo 39 párrafo 5- Avance Metas Plan Desarrollo Distrital.</t>
  </si>
  <si>
    <t>Ley 2106 de 2019 artículo 156 Informe de evaluación independiente estado de Control Interno/Decreto 807de 2019 artículo 41 # 6 -publicación Informe-Web</t>
  </si>
  <si>
    <t xml:space="preserve">Gerencia Corporativa de Planeamiento y Control-Oficina de Control Interno y Gestión </t>
  </si>
  <si>
    <t xml:space="preserve">Gerencia Jurídica </t>
  </si>
  <si>
    <t>Seguimiento a Planes Mejoramiento Auditorías Contraloría Bogotá -CGR-DNP-OCIG</t>
  </si>
  <si>
    <t>Participación de Comités de la Entidad y Acompañamientos</t>
  </si>
  <si>
    <t>OBSERVACIONES: El PAA 2021 se desarrollará de acuerdo con los lineamientos de la Resolución 1281 de 2019 "Estatuto de auditoría Interna de la OCIG". En el cronograma de trabajo para el desarrollo del PAA-2021, la OCIG incluyó dos (2) profesionales especializados contratados por prestación de servicios que realizarán las auditorías de la Gestión TI y el seguimiento de los planes de mejoramiento en el tema, un (1) funcionario que se encuentra como Directivo Sindical sin disponibilidad al 100% y tres (3) funcionarios en calidad de reintegro de otras unidades, así como recursos físicos y tecnológicos con el fin de ofrecer un aseguramiento o asesoría especializada.
Se requiere para la ejecución del PAA-2021 de la aprobación de cuatro (4) profesionales especializados contratados por prestación de servicios Categoría 5, Profesional Especializado II.
- La Oficina de Control Interno y Gestión podrá modificar las fechas del Plan Anual de Auditoría de acuerdo con el ejercicio propio de su gestión.
- El PAA-2021 es indicativo y cualquier situación que afecte su cumplimiento será comunicado posteriormente al Comité de Auditoría.
- El levantamiento Mapa de Aseguramiento - OCIG - DCYP - será documentado por dos (2) profesionales especializados contratados por prestación de servicios, uno con Categoría 3 (Profesional Experto) y otro de Categoría 5 (Profesional Especializado II), adicional contará con un profesional de planta de la OCIG y un profesional de la DCYP.</t>
  </si>
  <si>
    <t>Seguimiento Cartera Misional</t>
  </si>
  <si>
    <t xml:space="preserve">Humanos: Funcionarios y Contratistas de OCIG, DGCYP y DSA. 
Financieros: Recursos de funcionamiento OCIG, DGCYP y DSA
Tecnológicos: Equipos disponibles en la OCIG, DGCYP y DSA, sistemas de información, sistemas de redes y correo electrónico de la Empresa. 
</t>
  </si>
  <si>
    <t xml:space="preserve">Auditoría externa de calidad bajo la norma ISO 9001:2015 ICONTEC
</t>
  </si>
  <si>
    <t xml:space="preserve">Evaluación Extraordinaria ONAC. Objeto: acreditar 2 Bancos de calibración de medidores de acuerdo a la actualización tecnológica de los mismos.
</t>
  </si>
  <si>
    <t xml:space="preserve">Evaluación seguimiento IDEAM Objeto: realizar seguimiento a la acreditación otorgada por IDEAM
</t>
  </si>
  <si>
    <t xml:space="preserve">Evaluación complementaria ONAC Objeto: cierre de no conformidades detectadas en auditoria de seguimiento realizada en el mes de diciembre de 2020
</t>
  </si>
  <si>
    <t xml:space="preserve">Auditoria interna Sistema de Gestión Dirección Servicios Técnicos NTC/ISO – IEC 17025:2017. Objeto: auditoria anual al Sistema de Gestión de la DST.
</t>
  </si>
  <si>
    <t xml:space="preserve">Evaluación complementaria IDEAM Objeto: cierre de no conformidades detectadas en auditoria de seguimiento realizada en el mes de diciembre de 2020.
</t>
  </si>
  <si>
    <t xml:space="preserve">Evaluación de seguimiento ONAC. Objeto: Mantener la acreditación de los laboratorios para la ejecución de ensayos y calibraciones.
</t>
  </si>
  <si>
    <t xml:space="preserve">Dirección Servicios Técnicos
</t>
  </si>
  <si>
    <t xml:space="preserve">Gerencia Ambiental
</t>
  </si>
  <si>
    <t xml:space="preserve">Auditoría de verificación inventario GEI 2019 y 2020 y de seguimiento Carbono Neutro bajo los requisitos exigidos en la Guía de Neutralidad de ICONTEC.
</t>
  </si>
  <si>
    <t xml:space="preserve">Auditoría de validación segundo periodo de acreditación y de verificación y certificación del proyecto de mecanismo de desarrollo limpio (MDL) sombrilla centrales hidroeléctricas de Suba y Usaquén para el periodo 2019 -2021.
</t>
  </si>
  <si>
    <t xml:space="preserve">Auditoria interna ambiental a los proyectos, obras y actividades ejecutadas por la Dirección de Abastecimiento de la Gerencia Corporativa de Sistema Maestro. Fase II: Auditoria al Plan de Manejo Ambiental del Sistema Chingaza I conforme al (los) informe (s) de seguimiento de la Autoridad Nacional de Licencias Ambientales (ANLA)
</t>
  </si>
  <si>
    <t xml:space="preserve">Auditoría interna ambiental al Plan de Manejo Ambiental (PMA) de la PTAR Salitre.
</t>
  </si>
  <si>
    <t xml:space="preserve">Auditoría al cumplimiento normativo ambiental en obras ejecutadas por las Gerencias de Zona
</t>
  </si>
  <si>
    <t>Auditoria al componente ambiental de la
operación de las Plantas de Tratamiento de
Agua Potable (PTAPs)
.</t>
  </si>
  <si>
    <t xml:space="preserve">Pre-auditoría Sistema de Gestión Basura.
</t>
  </si>
  <si>
    <t xml:space="preserve">Visita de Evaluación, Control y Seguimiento PIGA 2020 – 2021.
</t>
  </si>
  <si>
    <t>APROBADO COMITÉ DE AUDITORÍA ACTA No 37 del 21 de Enero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</si>
</sst>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0.00\ &quot;años&quot;"/>
    <numFmt numFmtId="166" formatCode="&quot;$&quot;#,##0.00"/>
    <numFmt numFmtId="167" formatCode="dd/mm/yyyy;@"/>
    <numFmt numFmtId="168" formatCode="0.0"/>
  </numFmts>
  <fonts count="45"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11"/>
      <color rgb="FF000000"/>
      <name val="Calibri"/>
      <family val="2"/>
      <scheme val="minor"/>
    </font>
    <font>
      <sz val="10"/>
      <color indexed="9"/>
      <name val="Arial"/>
      <family val="2"/>
    </font>
    <font>
      <sz val="11"/>
      <color theme="1"/>
      <name val="Calibri"/>
      <family val="2"/>
      <scheme val="minor"/>
    </font>
    <font>
      <b/>
      <sz val="16"/>
      <color theme="1"/>
      <name val="Arial"/>
      <family val="2"/>
    </font>
    <font>
      <sz val="9"/>
      <color theme="1"/>
      <name val="Arial"/>
      <family val="2"/>
    </font>
    <font>
      <b/>
      <sz val="11"/>
      <color theme="1"/>
      <name val="Arial"/>
      <family val="2"/>
    </font>
    <font>
      <b/>
      <sz val="11"/>
      <name val="Calibri"/>
      <family val="2"/>
    </font>
    <font>
      <sz val="10"/>
      <color theme="1"/>
      <name val="Calibri"/>
      <family val="2"/>
    </font>
    <font>
      <b/>
      <sz val="10"/>
      <name val="Calibri"/>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9"/>
      <color indexed="81"/>
      <name val="Tahoma"/>
      <family val="2"/>
    </font>
    <font>
      <sz val="16"/>
      <name val="Arial Black"/>
      <family val="2"/>
    </font>
    <font>
      <sz val="11"/>
      <color theme="0"/>
      <name val="Calibri"/>
      <family val="2"/>
      <scheme val="minor"/>
    </font>
    <font>
      <b/>
      <sz val="9"/>
      <color theme="1"/>
      <name val="Arial"/>
      <family val="2"/>
    </font>
    <font>
      <b/>
      <sz val="12"/>
      <color theme="1"/>
      <name val="Arial"/>
      <family val="2"/>
    </font>
    <font>
      <b/>
      <sz val="10"/>
      <color indexed="9"/>
      <name val="Verdana"/>
      <family val="2"/>
    </font>
    <font>
      <b/>
      <sz val="9"/>
      <color indexed="9"/>
      <name val="Verdana"/>
      <family val="2"/>
    </font>
    <font>
      <sz val="11"/>
      <name val="Arial"/>
      <family val="2"/>
    </font>
    <font>
      <sz val="12"/>
      <color theme="1"/>
      <name val="Calibri"/>
      <family val="2"/>
      <scheme val="minor"/>
    </font>
    <font>
      <sz val="14"/>
      <color theme="1"/>
      <name val="Arial"/>
      <family val="2"/>
    </font>
    <font>
      <b/>
      <sz val="16"/>
      <name val="Arial"/>
      <family val="2"/>
    </font>
    <font>
      <b/>
      <sz val="14"/>
      <color theme="1"/>
      <name val="Arial"/>
      <family val="2"/>
    </font>
    <font>
      <sz val="16"/>
      <color theme="1"/>
      <name val="Arial"/>
      <family val="2"/>
    </font>
    <font>
      <sz val="11"/>
      <color rgb="FF000000"/>
      <name val="Arial"/>
      <family val="2"/>
    </font>
    <font>
      <b/>
      <sz val="11"/>
      <name val="Arial"/>
      <family val="2"/>
    </font>
    <font>
      <sz val="14"/>
      <name val="Arial"/>
      <family val="2"/>
    </font>
    <font>
      <b/>
      <sz val="14"/>
      <color rgb="FF000000"/>
      <name val="Arial"/>
      <family val="2"/>
    </font>
    <font>
      <b/>
      <sz val="14"/>
      <name val="Arial"/>
      <family val="2"/>
    </font>
    <font>
      <b/>
      <sz val="20"/>
      <name val="Arial"/>
      <family val="2"/>
    </font>
    <font>
      <b/>
      <sz val="11"/>
      <color rgb="FF000000"/>
      <name val="Arial"/>
      <family val="2"/>
    </font>
    <font>
      <b/>
      <sz val="16"/>
      <color rgb="FF000000"/>
      <name val="Arial"/>
      <family val="2"/>
    </font>
    <font>
      <b/>
      <sz val="8"/>
      <color rgb="FF000000"/>
      <name val="Tahoma"/>
      <family val="2"/>
    </font>
    <font>
      <sz val="8"/>
      <color rgb="FF000000"/>
      <name val="Tahoma"/>
      <family val="2"/>
    </font>
    <font>
      <sz val="12"/>
      <color rgb="FF000000"/>
      <name val="Arial"/>
      <family val="2"/>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7C767"/>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50"/>
        <bgColor indexed="64"/>
      </patternFill>
    </fill>
    <fill>
      <patternFill patternType="solid">
        <fgColor theme="5"/>
        <bgColor indexed="64"/>
      </patternFill>
    </fill>
    <fill>
      <patternFill patternType="solid">
        <fgColor rgb="FFFFFF99"/>
        <bgColor indexed="64"/>
      </patternFill>
    </fill>
    <fill>
      <patternFill patternType="solid">
        <fgColor rgb="FFFFFF99"/>
        <bgColor theme="0"/>
      </patternFill>
    </fill>
    <fill>
      <patternFill patternType="solid">
        <fgColor theme="4" tint="0.59999389629810485"/>
        <bgColor indexed="64"/>
      </patternFill>
    </fill>
    <fill>
      <patternFill patternType="solid">
        <fgColor theme="4" tint="0.59999389629810485"/>
        <bgColor theme="0"/>
      </patternFill>
    </fill>
    <fill>
      <patternFill patternType="solid">
        <fgColor theme="3" tint="0.79998168889431442"/>
        <bgColor indexed="64"/>
      </patternFill>
    </fill>
    <fill>
      <patternFill patternType="solid">
        <fgColor theme="8"/>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6" tint="0.39997558519241921"/>
        <bgColor indexed="64"/>
      </patternFill>
    </fill>
  </fills>
  <borders count="6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medium">
        <color auto="1"/>
      </top>
      <bottom style="medium">
        <color auto="1"/>
      </bottom>
      <diagonal/>
    </border>
    <border>
      <left/>
      <right/>
      <top/>
      <bottom style="thin">
        <color indexed="64"/>
      </bottom>
      <diagonal/>
    </border>
    <border>
      <left style="thin">
        <color auto="1"/>
      </left>
      <right style="medium">
        <color indexed="64"/>
      </right>
      <top/>
      <bottom style="medium">
        <color indexed="64"/>
      </bottom>
      <diagonal/>
    </border>
    <border>
      <left style="thin">
        <color auto="1"/>
      </left>
      <right style="medium">
        <color indexed="64"/>
      </right>
      <top/>
      <bottom/>
      <diagonal/>
    </border>
    <border>
      <left style="thin">
        <color auto="1"/>
      </left>
      <right style="thin">
        <color auto="1"/>
      </right>
      <top style="medium">
        <color indexed="64"/>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thin">
        <color auto="1"/>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auto="1"/>
      </top>
      <bottom style="medium">
        <color auto="1"/>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diagonal/>
    </border>
  </borders>
  <cellStyleXfs count="13">
    <xf numFmtId="0" fontId="0" fillId="0" borderId="0"/>
    <xf numFmtId="0" fontId="2" fillId="0" borderId="0"/>
    <xf numFmtId="0" fontId="4" fillId="0" borderId="0"/>
    <xf numFmtId="0" fontId="4" fillId="0" borderId="0"/>
    <xf numFmtId="164" fontId="7" fillId="0" borderId="0" applyFont="0" applyFill="0" applyBorder="0" applyAlignment="0" applyProtection="0"/>
    <xf numFmtId="0" fontId="4" fillId="0" borderId="0"/>
    <xf numFmtId="9" fontId="7"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0" fontId="2" fillId="0" borderId="0"/>
    <xf numFmtId="0" fontId="4" fillId="0" borderId="0"/>
    <xf numFmtId="0" fontId="4" fillId="0" borderId="0"/>
  </cellStyleXfs>
  <cellXfs count="423">
    <xf numFmtId="0" fontId="0" fillId="0" borderId="0" xfId="0"/>
    <xf numFmtId="0" fontId="2" fillId="2" borderId="0" xfId="1" applyFill="1"/>
    <xf numFmtId="0" fontId="2" fillId="2" borderId="0" xfId="1" applyFill="1" applyAlignment="1">
      <alignment wrapText="1"/>
    </xf>
    <xf numFmtId="0" fontId="12" fillId="4" borderId="9" xfId="1" applyFont="1" applyFill="1" applyBorder="1" applyAlignment="1">
      <alignment horizontal="center" vertical="center"/>
    </xf>
    <xf numFmtId="0" fontId="12" fillId="5" borderId="9" xfId="1" applyFont="1" applyFill="1" applyBorder="1" applyAlignment="1">
      <alignment horizontal="center" vertical="center"/>
    </xf>
    <xf numFmtId="0" fontId="12" fillId="7" borderId="9" xfId="1"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0" fillId="2" borderId="0" xfId="0" applyFill="1" applyBorder="1"/>
    <xf numFmtId="0" fontId="10" fillId="8" borderId="9" xfId="0" applyFont="1" applyFill="1" applyBorder="1" applyAlignment="1">
      <alignment horizontal="center" vertical="center" wrapText="1"/>
    </xf>
    <xf numFmtId="0" fontId="2" fillId="8" borderId="24" xfId="0" applyFont="1" applyFill="1" applyBorder="1" applyAlignment="1">
      <alignment horizontal="center" vertical="center" textRotation="90"/>
    </xf>
    <xf numFmtId="0" fontId="2" fillId="8" borderId="22" xfId="0" applyFont="1" applyFill="1" applyBorder="1" applyAlignment="1">
      <alignment horizontal="center" vertical="center" textRotation="90"/>
    </xf>
    <xf numFmtId="0" fontId="2" fillId="8" borderId="23" xfId="0" applyFont="1" applyFill="1" applyBorder="1" applyAlignment="1">
      <alignment horizontal="center" vertical="center" textRotation="90"/>
    </xf>
    <xf numFmtId="0" fontId="0" fillId="9" borderId="19" xfId="0" applyFill="1" applyBorder="1"/>
    <xf numFmtId="0" fontId="0" fillId="9" borderId="30" xfId="0" applyFill="1" applyBorder="1"/>
    <xf numFmtId="0" fontId="1" fillId="2" borderId="37" xfId="0" applyFont="1" applyFill="1" applyBorder="1"/>
    <xf numFmtId="0" fontId="17" fillId="2" borderId="38" xfId="0" applyFont="1" applyFill="1" applyBorder="1"/>
    <xf numFmtId="0" fontId="1" fillId="2" borderId="38" xfId="0" applyFont="1" applyFill="1" applyBorder="1" applyAlignment="1">
      <alignment horizontal="center"/>
    </xf>
    <xf numFmtId="0" fontId="1" fillId="2" borderId="0" xfId="0" applyFont="1" applyFill="1" applyBorder="1" applyAlignment="1">
      <alignment horizontal="center"/>
    </xf>
    <xf numFmtId="0" fontId="0" fillId="0" borderId="0" xfId="0" applyBorder="1" applyAlignment="1">
      <alignment wrapText="1"/>
    </xf>
    <xf numFmtId="0" fontId="14" fillId="0" borderId="7" xfId="0" applyFont="1" applyBorder="1" applyAlignment="1">
      <alignment horizontal="left" vertical="center" wrapText="1"/>
    </xf>
    <xf numFmtId="0" fontId="16" fillId="3" borderId="40" xfId="0" applyFont="1" applyFill="1" applyBorder="1" applyAlignment="1">
      <alignment horizontal="center" vertical="center"/>
    </xf>
    <xf numFmtId="0" fontId="16" fillId="3" borderId="20" xfId="0" applyFont="1" applyFill="1" applyBorder="1" applyAlignment="1">
      <alignment horizontal="center" vertical="center"/>
    </xf>
    <xf numFmtId="0" fontId="9" fillId="0" borderId="40" xfId="0" applyFont="1" applyBorder="1" applyAlignment="1">
      <alignment horizontal="center" vertical="center" wrapText="1"/>
    </xf>
    <xf numFmtId="0" fontId="1" fillId="2" borderId="36"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1" xfId="0" applyFont="1" applyFill="1" applyBorder="1"/>
    <xf numFmtId="0" fontId="17" fillId="2" borderId="42" xfId="0" applyFont="1" applyFill="1" applyBorder="1"/>
    <xf numFmtId="0" fontId="16" fillId="3" borderId="32"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xf numFmtId="0" fontId="0" fillId="2" borderId="0" xfId="0" applyFill="1" applyBorder="1" applyAlignment="1">
      <alignment horizontal="center" vertical="center"/>
    </xf>
    <xf numFmtId="0" fontId="0" fillId="3" borderId="5" xfId="0" applyFill="1" applyBorder="1" applyAlignment="1">
      <alignment wrapText="1"/>
    </xf>
    <xf numFmtId="0" fontId="0" fillId="0" borderId="43" xfId="0" applyBorder="1" applyAlignment="1">
      <alignment wrapText="1"/>
    </xf>
    <xf numFmtId="0" fontId="1" fillId="2" borderId="36" xfId="0" applyFont="1" applyFill="1" applyBorder="1"/>
    <xf numFmtId="0" fontId="0" fillId="9" borderId="26" xfId="0" applyFill="1" applyBorder="1"/>
    <xf numFmtId="0" fontId="0" fillId="9" borderId="27" xfId="0" applyFill="1" applyBorder="1"/>
    <xf numFmtId="0" fontId="0" fillId="9" borderId="45" xfId="0" applyFill="1" applyBorder="1"/>
    <xf numFmtId="0" fontId="0" fillId="9" borderId="46" xfId="0" applyFill="1" applyBorder="1"/>
    <xf numFmtId="0" fontId="16" fillId="0" borderId="13" xfId="0" applyFont="1" applyBorder="1" applyAlignment="1">
      <alignment horizontal="center" vertical="center"/>
    </xf>
    <xf numFmtId="0" fontId="16" fillId="3" borderId="14" xfId="0" applyFont="1" applyFill="1" applyBorder="1" applyAlignment="1">
      <alignment horizontal="center" vertical="center"/>
    </xf>
    <xf numFmtId="0" fontId="16" fillId="0" borderId="19" xfId="0" applyFont="1" applyBorder="1" applyAlignment="1">
      <alignment horizontal="center" vertical="center"/>
    </xf>
    <xf numFmtId="0" fontId="9" fillId="3" borderId="30" xfId="0" applyFont="1" applyFill="1" applyBorder="1" applyAlignment="1">
      <alignment horizontal="center" vertical="center" wrapText="1"/>
    </xf>
    <xf numFmtId="0" fontId="0" fillId="3" borderId="0" xfId="0" applyFill="1" applyBorder="1" applyAlignment="1">
      <alignment wrapText="1"/>
    </xf>
    <xf numFmtId="0" fontId="9" fillId="0" borderId="20" xfId="0" applyFont="1" applyBorder="1" applyAlignment="1">
      <alignment horizontal="center" vertical="center" wrapText="1"/>
    </xf>
    <xf numFmtId="0" fontId="0" fillId="9" borderId="25" xfId="0" applyFill="1" applyBorder="1"/>
    <xf numFmtId="0" fontId="0" fillId="9" borderId="29" xfId="0" applyFill="1" applyBorder="1"/>
    <xf numFmtId="0" fontId="0" fillId="9" borderId="48" xfId="0" applyFill="1" applyBorder="1"/>
    <xf numFmtId="0" fontId="9" fillId="9" borderId="10" xfId="0" applyFont="1" applyFill="1" applyBorder="1" applyAlignment="1">
      <alignment horizontal="center" vertical="center"/>
    </xf>
    <xf numFmtId="0" fontId="9" fillId="9" borderId="37" xfId="0" applyFont="1" applyFill="1" applyBorder="1" applyAlignment="1">
      <alignment horizontal="center" vertical="center"/>
    </xf>
    <xf numFmtId="0" fontId="9" fillId="9" borderId="12" xfId="0" applyFont="1" applyFill="1" applyBorder="1" applyAlignment="1">
      <alignment horizontal="center" vertical="center"/>
    </xf>
    <xf numFmtId="0" fontId="0" fillId="2" borderId="0" xfId="0" applyFill="1" applyBorder="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1"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19" fillId="2" borderId="0" xfId="1" applyFont="1" applyFill="1" applyBorder="1"/>
    <xf numFmtId="0" fontId="16" fillId="3" borderId="39" xfId="0" applyFont="1" applyFill="1" applyBorder="1" applyAlignment="1">
      <alignment horizontal="center" vertical="center"/>
    </xf>
    <xf numFmtId="0" fontId="0" fillId="5" borderId="0" xfId="0" applyFill="1"/>
    <xf numFmtId="0" fontId="0" fillId="7" borderId="0" xfId="0" applyFill="1"/>
    <xf numFmtId="9" fontId="0" fillId="0" borderId="0" xfId="0" applyNumberFormat="1"/>
    <xf numFmtId="166" fontId="0" fillId="0" borderId="0" xfId="0" applyNumberFormat="1"/>
    <xf numFmtId="0" fontId="0" fillId="10" borderId="0" xfId="0" applyFill="1"/>
    <xf numFmtId="0" fontId="23" fillId="4" borderId="0" xfId="0" applyFont="1" applyFill="1"/>
    <xf numFmtId="0" fontId="0" fillId="0" borderId="0" xfId="0" applyAlignment="1">
      <alignment horizontal="center"/>
    </xf>
    <xf numFmtId="9" fontId="0" fillId="0" borderId="0" xfId="0" applyNumberFormat="1" applyAlignment="1">
      <alignment horizontal="center"/>
    </xf>
    <xf numFmtId="0" fontId="23" fillId="4" borderId="0" xfId="0" applyFont="1"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0" fillId="10" borderId="0" xfId="0" applyFill="1" applyAlignment="1">
      <alignment horizontal="center"/>
    </xf>
    <xf numFmtId="0" fontId="2" fillId="2" borderId="4" xfId="1" applyFill="1" applyBorder="1" applyAlignment="1">
      <alignment vertical="center"/>
    </xf>
    <xf numFmtId="0" fontId="2" fillId="2" borderId="5" xfId="1" applyFill="1" applyBorder="1" applyAlignment="1">
      <alignment vertical="center"/>
    </xf>
    <xf numFmtId="0" fontId="2" fillId="2" borderId="0" xfId="1" applyFill="1" applyAlignment="1">
      <alignment vertical="center"/>
    </xf>
    <xf numFmtId="0" fontId="0" fillId="10" borderId="0" xfId="0" applyFill="1" applyAlignment="1"/>
    <xf numFmtId="0" fontId="12" fillId="6" borderId="7" xfId="1" applyFont="1" applyFill="1" applyBorder="1" applyAlignment="1">
      <alignment horizontal="center" vertical="center"/>
    </xf>
    <xf numFmtId="0" fontId="1" fillId="0" borderId="0" xfId="0" applyFont="1"/>
    <xf numFmtId="0" fontId="4" fillId="0" borderId="19" xfId="5" applyBorder="1" applyAlignment="1">
      <alignment horizontal="center" vertical="center" wrapText="1"/>
    </xf>
    <xf numFmtId="0" fontId="4" fillId="0" borderId="19" xfId="5" applyBorder="1" applyAlignment="1">
      <alignment horizontal="left" vertical="center" wrapText="1"/>
    </xf>
    <xf numFmtId="0" fontId="4" fillId="0" borderId="32" xfId="5" applyBorder="1" applyAlignment="1">
      <alignment horizontal="center" vertical="center" wrapText="1"/>
    </xf>
    <xf numFmtId="0" fontId="4" fillId="0" borderId="32" xfId="5" applyBorder="1" applyAlignment="1">
      <alignment horizontal="left" vertical="center" wrapText="1"/>
    </xf>
    <xf numFmtId="0" fontId="26" fillId="11" borderId="49" xfId="0" applyFont="1" applyFill="1" applyBorder="1" applyAlignment="1">
      <alignment horizontal="center" vertical="center" wrapText="1"/>
    </xf>
    <xf numFmtId="0" fontId="27" fillId="12" borderId="19" xfId="0" applyFont="1" applyFill="1" applyBorder="1" applyAlignment="1">
      <alignment horizontal="center" vertical="center" wrapText="1"/>
    </xf>
    <xf numFmtId="0" fontId="2" fillId="0" borderId="4" xfId="1" applyFill="1" applyBorder="1" applyAlignment="1">
      <alignment vertical="center"/>
    </xf>
    <xf numFmtId="0" fontId="3" fillId="0" borderId="17" xfId="1" applyFont="1" applyFill="1" applyBorder="1" applyAlignment="1">
      <alignment horizontal="center" vertical="center"/>
    </xf>
    <xf numFmtId="168" fontId="2" fillId="0" borderId="17" xfId="1" applyNumberFormat="1" applyFill="1" applyBorder="1" applyAlignment="1">
      <alignment horizontal="center" vertical="center"/>
    </xf>
    <xf numFmtId="0" fontId="2" fillId="0" borderId="5" xfId="1" applyFill="1" applyBorder="1" applyAlignment="1">
      <alignment vertical="center"/>
    </xf>
    <xf numFmtId="0" fontId="2" fillId="0" borderId="0" xfId="1" applyFill="1" applyAlignment="1">
      <alignment vertical="center"/>
    </xf>
    <xf numFmtId="0" fontId="6" fillId="0" borderId="4" xfId="1" applyFont="1" applyFill="1" applyBorder="1" applyAlignment="1">
      <alignment vertical="center"/>
    </xf>
    <xf numFmtId="0" fontId="6" fillId="0" borderId="5" xfId="1" applyFont="1" applyFill="1" applyBorder="1" applyAlignment="1">
      <alignment vertical="center"/>
    </xf>
    <xf numFmtId="0" fontId="6" fillId="0" borderId="0" xfId="1" applyFont="1" applyFill="1" applyBorder="1" applyAlignment="1">
      <alignment vertical="center"/>
    </xf>
    <xf numFmtId="0" fontId="3" fillId="0" borderId="47" xfId="1" applyFont="1" applyFill="1" applyBorder="1" applyAlignment="1">
      <alignment horizontal="center" vertical="center"/>
    </xf>
    <xf numFmtId="0" fontId="3" fillId="0" borderId="45" xfId="1" applyFont="1" applyFill="1" applyBorder="1" applyAlignment="1">
      <alignment horizontal="center" vertical="center"/>
    </xf>
    <xf numFmtId="0" fontId="6" fillId="0" borderId="21" xfId="1" applyFont="1" applyFill="1" applyBorder="1"/>
    <xf numFmtId="0" fontId="6" fillId="0" borderId="13" xfId="1" applyFont="1" applyFill="1" applyBorder="1" applyAlignment="1">
      <alignment wrapText="1"/>
    </xf>
    <xf numFmtId="0" fontId="6" fillId="0" borderId="13" xfId="1" applyFont="1" applyFill="1" applyBorder="1"/>
    <xf numFmtId="0" fontId="6" fillId="0" borderId="14" xfId="1" applyFont="1" applyFill="1" applyBorder="1"/>
    <xf numFmtId="0" fontId="6" fillId="0" borderId="0" xfId="1" applyFont="1" applyFill="1" applyBorder="1"/>
    <xf numFmtId="0" fontId="6" fillId="0" borderId="0" xfId="1" applyFont="1" applyFill="1" applyBorder="1" applyAlignment="1">
      <alignment wrapText="1"/>
    </xf>
    <xf numFmtId="0" fontId="19" fillId="0" borderId="0" xfId="1" applyFont="1" applyFill="1" applyBorder="1"/>
    <xf numFmtId="0" fontId="2" fillId="0" borderId="0" xfId="1" applyFill="1"/>
    <xf numFmtId="0" fontId="2" fillId="0" borderId="0" xfId="1" applyFill="1" applyAlignment="1">
      <alignment wrapText="1"/>
    </xf>
    <xf numFmtId="0" fontId="3" fillId="13" borderId="17" xfId="1" applyFont="1" applyFill="1" applyBorder="1" applyAlignment="1">
      <alignment horizontal="center" vertical="center"/>
    </xf>
    <xf numFmtId="0" fontId="3" fillId="13" borderId="19" xfId="1" applyFont="1" applyFill="1" applyBorder="1" applyAlignment="1">
      <alignment horizontal="center" vertical="center"/>
    </xf>
    <xf numFmtId="0" fontId="3" fillId="13" borderId="32" xfId="1" applyFont="1" applyFill="1" applyBorder="1" applyAlignment="1">
      <alignment horizontal="center" vertical="center"/>
    </xf>
    <xf numFmtId="0" fontId="3" fillId="13" borderId="45" xfId="1" applyFont="1" applyFill="1" applyBorder="1" applyAlignment="1">
      <alignment horizontal="center" vertical="center"/>
    </xf>
    <xf numFmtId="0" fontId="0" fillId="0" borderId="0" xfId="0" applyBorder="1"/>
    <xf numFmtId="167" fontId="0" fillId="0" borderId="13" xfId="0" applyNumberFormat="1" applyBorder="1" applyAlignment="1">
      <alignment horizontal="center"/>
    </xf>
    <xf numFmtId="0" fontId="3" fillId="9" borderId="19" xfId="1" applyFont="1" applyFill="1" applyBorder="1" applyAlignment="1">
      <alignment horizontal="center" vertical="center"/>
    </xf>
    <xf numFmtId="0" fontId="3" fillId="9" borderId="17" xfId="1" applyFont="1" applyFill="1" applyBorder="1" applyAlignment="1">
      <alignment horizontal="center" vertical="center"/>
    </xf>
    <xf numFmtId="0" fontId="2" fillId="9" borderId="17" xfId="4" applyNumberFormat="1" applyFont="1" applyFill="1" applyBorder="1" applyAlignment="1">
      <alignment horizontal="center" vertical="center"/>
    </xf>
    <xf numFmtId="0" fontId="2" fillId="9" borderId="17" xfId="1" applyFill="1" applyBorder="1" applyAlignment="1">
      <alignment horizontal="center" vertical="center" wrapText="1"/>
    </xf>
    <xf numFmtId="165" fontId="2" fillId="13" borderId="17" xfId="4" applyNumberFormat="1" applyFont="1" applyFill="1" applyBorder="1" applyAlignment="1">
      <alignment horizontal="center" vertical="center"/>
    </xf>
    <xf numFmtId="0" fontId="2" fillId="13" borderId="17" xfId="1" applyFill="1" applyBorder="1" applyAlignment="1">
      <alignment vertical="center" wrapText="1"/>
    </xf>
    <xf numFmtId="0" fontId="2" fillId="9" borderId="17" xfId="1" applyFill="1" applyBorder="1" applyAlignment="1">
      <alignment horizontal="center" vertical="center"/>
    </xf>
    <xf numFmtId="0" fontId="2" fillId="9" borderId="17" xfId="1" applyFill="1" applyBorder="1" applyAlignment="1">
      <alignment vertical="center" wrapText="1"/>
    </xf>
    <xf numFmtId="0" fontId="2" fillId="13" borderId="17" xfId="1" applyFill="1" applyBorder="1" applyAlignment="1">
      <alignment horizontal="justify" vertical="center" wrapText="1"/>
    </xf>
    <xf numFmtId="0" fontId="0" fillId="13" borderId="34" xfId="0" applyFill="1" applyBorder="1" applyAlignment="1">
      <alignment vertical="center" wrapText="1"/>
    </xf>
    <xf numFmtId="0" fontId="0" fillId="13" borderId="35" xfId="0" applyFill="1" applyBorder="1" applyAlignment="1">
      <alignment vertical="center" wrapText="1"/>
    </xf>
    <xf numFmtId="0" fontId="5" fillId="13" borderId="44" xfId="0" applyFont="1" applyFill="1" applyBorder="1" applyAlignment="1">
      <alignment vertical="center" wrapText="1"/>
    </xf>
    <xf numFmtId="0" fontId="2" fillId="13" borderId="1" xfId="1" applyFill="1" applyBorder="1" applyAlignment="1"/>
    <xf numFmtId="0" fontId="25" fillId="13" borderId="3" xfId="1" applyFont="1" applyFill="1" applyBorder="1" applyAlignment="1">
      <alignment vertical="center" wrapText="1"/>
    </xf>
    <xf numFmtId="0" fontId="2" fillId="13" borderId="4" xfId="1" applyFill="1" applyBorder="1" applyAlignment="1"/>
    <xf numFmtId="0" fontId="8" fillId="13" borderId="5" xfId="1" applyFont="1" applyFill="1" applyBorder="1" applyAlignment="1">
      <alignment vertical="center" wrapText="1"/>
    </xf>
    <xf numFmtId="0" fontId="24" fillId="14" borderId="7" xfId="0" applyFont="1" applyFill="1" applyBorder="1" applyAlignment="1">
      <alignment vertical="center" wrapText="1"/>
    </xf>
    <xf numFmtId="9" fontId="11" fillId="13" borderId="11" xfId="1" applyNumberFormat="1" applyFont="1" applyFill="1" applyBorder="1" applyAlignment="1">
      <alignment horizontal="center" vertical="center" wrapText="1"/>
    </xf>
    <xf numFmtId="9" fontId="11" fillId="13" borderId="3" xfId="1" applyNumberFormat="1" applyFont="1" applyFill="1" applyBorder="1" applyAlignment="1">
      <alignment horizontal="center" vertical="center" wrapText="1"/>
    </xf>
    <xf numFmtId="0" fontId="24" fillId="13" borderId="21" xfId="0" applyFont="1" applyFill="1" applyBorder="1" applyAlignment="1">
      <alignment vertical="center" wrapText="1"/>
    </xf>
    <xf numFmtId="0" fontId="24" fillId="14" borderId="8" xfId="0" applyFont="1" applyFill="1" applyBorder="1" applyAlignment="1">
      <alignment vertical="center" wrapText="1"/>
    </xf>
    <xf numFmtId="0" fontId="24" fillId="13" borderId="14" xfId="0" applyFont="1" applyFill="1" applyBorder="1" applyAlignment="1">
      <alignment vertical="center" wrapText="1"/>
    </xf>
    <xf numFmtId="166" fontId="0" fillId="13" borderId="9" xfId="0" applyNumberFormat="1" applyFill="1" applyBorder="1" applyAlignment="1">
      <alignment horizontal="center"/>
    </xf>
    <xf numFmtId="0" fontId="11" fillId="15" borderId="11" xfId="1" applyFont="1" applyFill="1" applyBorder="1" applyAlignment="1">
      <alignment horizontal="center" vertical="center" wrapText="1"/>
    </xf>
    <xf numFmtId="0" fontId="11" fillId="15" borderId="28" xfId="1" applyFont="1" applyFill="1" applyBorder="1" applyAlignment="1">
      <alignment horizontal="center" vertical="center" wrapText="1"/>
    </xf>
    <xf numFmtId="0" fontId="8" fillId="15" borderId="2" xfId="1" applyFont="1" applyFill="1" applyBorder="1" applyAlignment="1">
      <alignment vertical="center" wrapText="1"/>
    </xf>
    <xf numFmtId="0" fontId="8" fillId="15" borderId="2" xfId="1" applyFont="1" applyFill="1" applyBorder="1" applyAlignment="1">
      <alignment horizontal="left" vertical="center"/>
    </xf>
    <xf numFmtId="0" fontId="8" fillId="15" borderId="3" xfId="1" applyFont="1" applyFill="1" applyBorder="1" applyAlignment="1">
      <alignment vertical="center" wrapText="1"/>
    </xf>
    <xf numFmtId="0" fontId="8" fillId="15" borderId="13" xfId="1" applyFont="1" applyFill="1" applyBorder="1" applyAlignment="1">
      <alignment vertical="center" wrapText="1"/>
    </xf>
    <xf numFmtId="0" fontId="8" fillId="15" borderId="14" xfId="1" applyFont="1" applyFill="1" applyBorder="1" applyAlignment="1">
      <alignment vertical="center" wrapText="1"/>
    </xf>
    <xf numFmtId="9" fontId="11" fillId="15" borderId="11" xfId="1" applyNumberFormat="1" applyFont="1" applyFill="1" applyBorder="1" applyAlignment="1">
      <alignment horizontal="center" vertical="center" wrapText="1"/>
    </xf>
    <xf numFmtId="0" fontId="11" fillId="15" borderId="15" xfId="1" applyFont="1" applyFill="1" applyBorder="1" applyAlignment="1">
      <alignment horizontal="center" vertical="center" wrapText="1"/>
    </xf>
    <xf numFmtId="0" fontId="13" fillId="15" borderId="9" xfId="1" applyFont="1" applyFill="1" applyBorder="1" applyAlignment="1">
      <alignment horizontal="center" vertical="center"/>
    </xf>
    <xf numFmtId="0" fontId="9" fillId="16" borderId="7" xfId="0" applyFont="1" applyFill="1" applyBorder="1" applyAlignment="1">
      <alignment vertical="center" wrapText="1"/>
    </xf>
    <xf numFmtId="0" fontId="24" fillId="16" borderId="7" xfId="0" applyFont="1" applyFill="1" applyBorder="1" applyAlignment="1">
      <alignment vertical="center"/>
    </xf>
    <xf numFmtId="0" fontId="24" fillId="16" borderId="7" xfId="0" applyFont="1" applyFill="1" applyBorder="1" applyAlignment="1">
      <alignment vertical="center" wrapText="1"/>
    </xf>
    <xf numFmtId="0" fontId="11" fillId="15" borderId="3" xfId="1" applyFont="1" applyFill="1" applyBorder="1" applyAlignment="1">
      <alignment horizontal="center" vertical="center" wrapText="1"/>
    </xf>
    <xf numFmtId="0" fontId="11" fillId="15" borderId="14" xfId="1" applyFont="1" applyFill="1" applyBorder="1" applyAlignment="1">
      <alignment horizontal="center" vertical="center" wrapText="1"/>
    </xf>
    <xf numFmtId="0" fontId="1" fillId="10" borderId="0" xfId="0" applyFont="1" applyFill="1" applyBorder="1"/>
    <xf numFmtId="0" fontId="0" fillId="10" borderId="0" xfId="0" applyFill="1" applyBorder="1" applyAlignment="1">
      <alignment horizontal="center"/>
    </xf>
    <xf numFmtId="0" fontId="0" fillId="10" borderId="0" xfId="0" applyFill="1" applyBorder="1"/>
    <xf numFmtId="0" fontId="0" fillId="10" borderId="51" xfId="0" applyFill="1" applyBorder="1"/>
    <xf numFmtId="0" fontId="0" fillId="10" borderId="51" xfId="0" applyFill="1" applyBorder="1" applyAlignment="1">
      <alignment horizontal="center"/>
    </xf>
    <xf numFmtId="0" fontId="30" fillId="0" borderId="0" xfId="0" applyFont="1"/>
    <xf numFmtId="0" fontId="30" fillId="0" borderId="0" xfId="0" applyFont="1" applyBorder="1"/>
    <xf numFmtId="0" fontId="30" fillId="3" borderId="0" xfId="0" applyFont="1" applyFill="1" applyBorder="1"/>
    <xf numFmtId="0" fontId="30" fillId="3" borderId="0" xfId="0" applyFont="1" applyFill="1"/>
    <xf numFmtId="0" fontId="30" fillId="3" borderId="4" xfId="0" applyFont="1" applyFill="1" applyBorder="1" applyAlignment="1">
      <alignment vertical="center"/>
    </xf>
    <xf numFmtId="0" fontId="30" fillId="3" borderId="0" xfId="0" applyFont="1" applyFill="1" applyBorder="1" applyAlignment="1">
      <alignment vertical="center"/>
    </xf>
    <xf numFmtId="0" fontId="30" fillId="0" borderId="0" xfId="0" applyFont="1" applyAlignment="1">
      <alignment horizontal="left" vertical="center"/>
    </xf>
    <xf numFmtId="0" fontId="30" fillId="0" borderId="0" xfId="0" applyFont="1" applyAlignment="1">
      <alignment horizontal="justify" vertical="center"/>
    </xf>
    <xf numFmtId="0" fontId="30" fillId="0" borderId="0" xfId="0" applyFont="1" applyAlignment="1">
      <alignment vertical="center"/>
    </xf>
    <xf numFmtId="0" fontId="30" fillId="3" borderId="0" xfId="0" applyFont="1" applyFill="1" applyAlignment="1">
      <alignment horizontal="left" vertical="center"/>
    </xf>
    <xf numFmtId="0" fontId="30" fillId="3" borderId="0" xfId="0" applyFont="1" applyFill="1" applyAlignment="1">
      <alignment horizontal="justify" vertical="center"/>
    </xf>
    <xf numFmtId="0" fontId="30" fillId="3" borderId="0" xfId="0" applyFont="1" applyFill="1" applyAlignment="1">
      <alignment vertical="center"/>
    </xf>
    <xf numFmtId="0" fontId="34" fillId="0" borderId="19" xfId="11" applyFont="1" applyFill="1" applyBorder="1"/>
    <xf numFmtId="0" fontId="34" fillId="0" borderId="19" xfId="11" applyFont="1" applyFill="1" applyBorder="1" applyAlignment="1">
      <alignment horizontal="center" vertical="center"/>
    </xf>
    <xf numFmtId="0" fontId="35" fillId="17" borderId="56" xfId="0" applyFont="1" applyFill="1" applyBorder="1" applyAlignment="1">
      <alignment horizontal="center" vertical="center" wrapText="1"/>
    </xf>
    <xf numFmtId="0" fontId="28" fillId="0" borderId="30" xfId="11" applyFont="1" applyFill="1" applyBorder="1" applyAlignment="1">
      <alignment horizontal="left" vertical="center" wrapText="1"/>
    </xf>
    <xf numFmtId="0" fontId="18" fillId="0" borderId="19" xfId="11" applyFont="1" applyFill="1" applyBorder="1" applyAlignment="1">
      <alignment horizontal="center" vertical="center"/>
    </xf>
    <xf numFmtId="0" fontId="18" fillId="0" borderId="30" xfId="11" applyFont="1" applyFill="1" applyBorder="1" applyAlignment="1">
      <alignment horizontal="left" vertical="center" wrapText="1"/>
    </xf>
    <xf numFmtId="0" fontId="18" fillId="0" borderId="27" xfId="11" applyFont="1" applyFill="1" applyBorder="1" applyAlignment="1">
      <alignment horizontal="left" vertical="center" wrapText="1"/>
    </xf>
    <xf numFmtId="0" fontId="34" fillId="0" borderId="26" xfId="11" applyFont="1" applyFill="1" applyBorder="1" applyAlignment="1">
      <alignment horizontal="center" vertical="center"/>
    </xf>
    <xf numFmtId="0" fontId="34" fillId="0" borderId="26" xfId="11" applyFont="1" applyFill="1" applyBorder="1"/>
    <xf numFmtId="0" fontId="18" fillId="0" borderId="26" xfId="11" applyFont="1" applyFill="1" applyBorder="1"/>
    <xf numFmtId="0" fontId="35" fillId="17" borderId="55" xfId="0" applyFont="1" applyFill="1" applyBorder="1" applyAlignment="1">
      <alignment horizontal="center" vertical="center" wrapText="1"/>
    </xf>
    <xf numFmtId="0" fontId="34" fillId="0" borderId="46" xfId="11" applyFont="1" applyBorder="1" applyAlignment="1">
      <alignment horizontal="left" vertical="center" wrapText="1" shrinkToFit="1"/>
    </xf>
    <xf numFmtId="0" fontId="18" fillId="0" borderId="45" xfId="0" applyFont="1" applyBorder="1"/>
    <xf numFmtId="0" fontId="34" fillId="18" borderId="45" xfId="0" applyFont="1" applyFill="1" applyBorder="1"/>
    <xf numFmtId="0" fontId="34" fillId="0" borderId="30" xfId="11" applyFont="1" applyBorder="1" applyAlignment="1">
      <alignment horizontal="left" vertical="center" wrapText="1" shrinkToFit="1"/>
    </xf>
    <xf numFmtId="0" fontId="34" fillId="18" borderId="19" xfId="0" applyFont="1" applyFill="1" applyBorder="1"/>
    <xf numFmtId="0" fontId="34" fillId="3" borderId="19" xfId="0" applyFont="1" applyFill="1" applyBorder="1"/>
    <xf numFmtId="0" fontId="30" fillId="0" borderId="19" xfId="0" applyFont="1" applyBorder="1"/>
    <xf numFmtId="0" fontId="30" fillId="3" borderId="19" xfId="0" applyFont="1" applyFill="1" applyBorder="1"/>
    <xf numFmtId="0" fontId="30" fillId="3" borderId="29" xfId="0" applyFont="1" applyFill="1" applyBorder="1"/>
    <xf numFmtId="0" fontId="28" fillId="0" borderId="19" xfId="0" applyFont="1" applyFill="1" applyBorder="1" applyAlignment="1">
      <alignment horizontal="left" vertical="center" wrapText="1"/>
    </xf>
    <xf numFmtId="0" fontId="34" fillId="0" borderId="27" xfId="11" applyFont="1" applyBorder="1" applyAlignment="1">
      <alignment horizontal="left" vertical="center" wrapText="1" shrinkToFit="1"/>
    </xf>
    <xf numFmtId="0" fontId="34" fillId="18" borderId="26" xfId="0" applyFont="1" applyFill="1" applyBorder="1"/>
    <xf numFmtId="0" fontId="10" fillId="21" borderId="57" xfId="0" applyFont="1" applyFill="1" applyBorder="1" applyAlignment="1">
      <alignment horizontal="center" vertical="center" wrapText="1"/>
    </xf>
    <xf numFmtId="0" fontId="10" fillId="21" borderId="56" xfId="0" applyFont="1" applyFill="1" applyBorder="1" applyAlignment="1">
      <alignment horizontal="center" vertical="center" wrapText="1"/>
    </xf>
    <xf numFmtId="0" fontId="33" fillId="22" borderId="37" xfId="0" applyFont="1" applyFill="1" applyBorder="1" applyAlignment="1">
      <alignment horizontal="justify" vertical="top" wrapText="1"/>
    </xf>
    <xf numFmtId="0" fontId="33" fillId="3" borderId="37" xfId="0" applyFont="1" applyFill="1" applyBorder="1" applyAlignment="1">
      <alignment horizontal="justify" vertical="top" wrapText="1"/>
    </xf>
    <xf numFmtId="0" fontId="10" fillId="21" borderId="55" xfId="0" applyFont="1" applyFill="1" applyBorder="1" applyAlignment="1">
      <alignment horizontal="center" vertical="center" wrapText="1"/>
    </xf>
    <xf numFmtId="0" fontId="18" fillId="0" borderId="46" xfId="0" applyFont="1" applyBorder="1" applyAlignment="1">
      <alignment horizontal="left" vertical="center" wrapText="1"/>
    </xf>
    <xf numFmtId="0" fontId="18" fillId="0" borderId="27" xfId="0" applyFont="1" applyBorder="1" applyAlignment="1">
      <alignment horizontal="left" vertical="center" wrapText="1"/>
    </xf>
    <xf numFmtId="0" fontId="30" fillId="0" borderId="0" xfId="0" applyFont="1" applyFill="1" applyBorder="1" applyAlignment="1">
      <alignment vertical="center" wrapText="1"/>
    </xf>
    <xf numFmtId="0" fontId="10" fillId="0" borderId="4" xfId="0" applyFont="1" applyFill="1" applyBorder="1" applyAlignment="1">
      <alignment horizontal="center" vertical="center"/>
    </xf>
    <xf numFmtId="0" fontId="18" fillId="0" borderId="27"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8" fillId="3" borderId="19" xfId="0" applyFont="1" applyFill="1" applyBorder="1" applyAlignment="1">
      <alignment horizontal="center" vertical="center" wrapText="1"/>
    </xf>
    <xf numFmtId="0" fontId="18" fillId="7" borderId="12" xfId="0" applyFont="1" applyFill="1" applyBorder="1" applyAlignment="1">
      <alignment vertical="center" wrapText="1"/>
    </xf>
    <xf numFmtId="0" fontId="18" fillId="7" borderId="10" xfId="0" applyFont="1" applyFill="1" applyBorder="1" applyAlignment="1">
      <alignment vertical="center" wrapText="1"/>
    </xf>
    <xf numFmtId="0" fontId="32" fillId="21" borderId="33" xfId="0" applyFont="1" applyFill="1" applyBorder="1" applyAlignment="1">
      <alignment horizontal="center" vertical="center" wrapText="1"/>
    </xf>
    <xf numFmtId="0" fontId="37" fillId="21" borderId="39" xfId="0" applyFont="1" applyFill="1" applyBorder="1" applyAlignment="1">
      <alignment horizontal="center" vertical="center"/>
    </xf>
    <xf numFmtId="0" fontId="32" fillId="9" borderId="35" xfId="0" applyFont="1" applyFill="1" applyBorder="1" applyAlignment="1">
      <alignment vertical="center"/>
    </xf>
    <xf numFmtId="9" fontId="30" fillId="3" borderId="4" xfId="6" applyFont="1" applyFill="1" applyBorder="1" applyAlignment="1">
      <alignment vertical="center"/>
    </xf>
    <xf numFmtId="0" fontId="37" fillId="9" borderId="35" xfId="0" applyFont="1" applyFill="1" applyBorder="1" applyAlignment="1">
      <alignment vertical="center"/>
    </xf>
    <xf numFmtId="0" fontId="37" fillId="9" borderId="35" xfId="0" applyFont="1" applyFill="1" applyBorder="1" applyAlignment="1">
      <alignment horizontal="justify" vertical="center"/>
    </xf>
    <xf numFmtId="0" fontId="38" fillId="0" borderId="27" xfId="0" applyFont="1" applyBorder="1" applyAlignment="1">
      <alignment horizontal="center" vertical="center"/>
    </xf>
    <xf numFmtId="0" fontId="37" fillId="9" borderId="34" xfId="0" applyFont="1" applyFill="1" applyBorder="1" applyAlignment="1">
      <alignment vertical="center"/>
    </xf>
    <xf numFmtId="9" fontId="30" fillId="3" borderId="1" xfId="6" applyFont="1" applyFill="1" applyBorder="1"/>
    <xf numFmtId="0" fontId="36" fillId="3" borderId="23" xfId="0" applyFont="1" applyFill="1" applyBorder="1" applyAlignment="1">
      <alignment horizontal="left" vertical="center" wrapText="1"/>
    </xf>
    <xf numFmtId="0" fontId="10" fillId="3" borderId="26" xfId="0" applyFont="1" applyFill="1" applyBorder="1" applyAlignment="1">
      <alignment horizontal="center" vertical="center" textRotation="90" wrapText="1"/>
    </xf>
    <xf numFmtId="0" fontId="40" fillId="3" borderId="26" xfId="0" applyFont="1" applyFill="1" applyBorder="1" applyAlignment="1">
      <alignment horizontal="center" vertical="center" textRotation="90" wrapText="1"/>
    </xf>
    <xf numFmtId="0" fontId="10" fillId="3" borderId="19" xfId="0" applyFont="1" applyFill="1" applyBorder="1" applyAlignment="1">
      <alignment horizontal="center" vertical="center" textRotation="90" wrapText="1"/>
    </xf>
    <xf numFmtId="0" fontId="40" fillId="3" borderId="19" xfId="0" applyFont="1" applyFill="1" applyBorder="1" applyAlignment="1">
      <alignment horizontal="center" vertical="center" textRotation="90" wrapText="1"/>
    </xf>
    <xf numFmtId="0" fontId="18" fillId="3" borderId="45" xfId="0" applyFont="1" applyFill="1" applyBorder="1"/>
    <xf numFmtId="0" fontId="38" fillId="0" borderId="30" xfId="0" applyFont="1" applyBorder="1" applyAlignment="1">
      <alignment horizontal="center" vertical="center" wrapText="1"/>
    </xf>
    <xf numFmtId="9" fontId="32" fillId="9" borderId="30" xfId="6" applyFont="1" applyFill="1" applyBorder="1" applyAlignment="1">
      <alignment horizontal="center" vertical="center"/>
    </xf>
    <xf numFmtId="0" fontId="10" fillId="21" borderId="64" xfId="0" applyFont="1" applyFill="1" applyBorder="1" applyAlignment="1">
      <alignment horizontal="center" vertical="center" wrapText="1"/>
    </xf>
    <xf numFmtId="0" fontId="31" fillId="21" borderId="11" xfId="12" applyNumberFormat="1" applyFont="1" applyFill="1" applyBorder="1" applyAlignment="1" applyProtection="1">
      <alignment horizontal="center" vertical="center" wrapText="1"/>
      <protection locked="0"/>
    </xf>
    <xf numFmtId="0" fontId="18" fillId="3" borderId="19" xfId="0" applyFont="1" applyFill="1" applyBorder="1" applyAlignment="1">
      <alignment horizontal="justify" vertical="center"/>
    </xf>
    <xf numFmtId="0" fontId="18" fillId="3" borderId="19" xfId="0" applyFont="1" applyFill="1" applyBorder="1"/>
    <xf numFmtId="0" fontId="28" fillId="0" borderId="46" xfId="0" applyFont="1" applyFill="1" applyBorder="1" applyAlignment="1">
      <alignment horizontal="left" vertical="center" wrapText="1"/>
    </xf>
    <xf numFmtId="0" fontId="8" fillId="17" borderId="15" xfId="0" applyFont="1" applyFill="1" applyBorder="1" applyAlignment="1">
      <alignment horizontal="center" vertical="center" wrapText="1"/>
    </xf>
    <xf numFmtId="0" fontId="30" fillId="0" borderId="52" xfId="0" applyFont="1" applyFill="1" applyBorder="1" applyAlignment="1">
      <alignment horizontal="left" vertical="center" wrapText="1"/>
    </xf>
    <xf numFmtId="0" fontId="10" fillId="21" borderId="21" xfId="0" applyFont="1" applyFill="1" applyBorder="1" applyAlignment="1">
      <alignment horizontal="center" vertical="center" wrapText="1"/>
    </xf>
    <xf numFmtId="0" fontId="10" fillId="0" borderId="6" xfId="0" applyFont="1" applyFill="1" applyBorder="1" applyAlignment="1">
      <alignment horizontal="center" vertical="center"/>
    </xf>
    <xf numFmtId="0" fontId="31" fillId="20" borderId="9" xfId="0" applyFont="1" applyFill="1" applyBorder="1" applyAlignment="1">
      <alignment horizontal="center" vertical="center" wrapText="1"/>
    </xf>
    <xf numFmtId="0" fontId="36" fillId="3" borderId="7" xfId="0" applyFont="1" applyFill="1" applyBorder="1" applyAlignment="1">
      <alignment vertical="center" wrapText="1"/>
    </xf>
    <xf numFmtId="0" fontId="18" fillId="20" borderId="10" xfId="0" applyFont="1" applyFill="1" applyBorder="1" applyAlignment="1">
      <alignment horizontal="justify" vertical="center"/>
    </xf>
    <xf numFmtId="0" fontId="35" fillId="0" borderId="26" xfId="0" applyFont="1" applyFill="1" applyBorder="1" applyAlignment="1">
      <alignment horizontal="left" vertical="center"/>
    </xf>
    <xf numFmtId="0" fontId="34" fillId="18" borderId="26" xfId="0" applyFont="1" applyFill="1" applyBorder="1" applyAlignment="1"/>
    <xf numFmtId="0" fontId="18" fillId="0" borderId="26" xfId="0" applyFont="1" applyBorder="1" applyAlignment="1"/>
    <xf numFmtId="0" fontId="34" fillId="3" borderId="26" xfId="0" applyFont="1" applyFill="1" applyBorder="1" applyAlignment="1"/>
    <xf numFmtId="0" fontId="34" fillId="0" borderId="27" xfId="11" applyFont="1" applyBorder="1" applyAlignment="1">
      <alignment horizontal="left" vertical="center" shrinkToFit="1"/>
    </xf>
    <xf numFmtId="0" fontId="18" fillId="20" borderId="37" xfId="0" applyFont="1" applyFill="1" applyBorder="1" applyAlignment="1">
      <alignment horizontal="justify" vertical="center"/>
    </xf>
    <xf numFmtId="0" fontId="28" fillId="0" borderId="19" xfId="0" applyFont="1" applyFill="1" applyBorder="1" applyAlignment="1">
      <alignment horizontal="left" vertical="center"/>
    </xf>
    <xf numFmtId="0" fontId="28" fillId="0" borderId="19" xfId="0" applyFont="1" applyFill="1" applyBorder="1" applyAlignment="1">
      <alignment horizontal="center" vertical="center"/>
    </xf>
    <xf numFmtId="0" fontId="35" fillId="0" borderId="19" xfId="0" applyFont="1" applyFill="1" applyBorder="1" applyAlignment="1">
      <alignment horizontal="left" vertical="center"/>
    </xf>
    <xf numFmtId="0" fontId="34" fillId="18" borderId="19" xfId="0" applyFont="1" applyFill="1" applyBorder="1" applyAlignment="1"/>
    <xf numFmtId="0" fontId="18" fillId="0" borderId="19" xfId="0" applyFont="1" applyBorder="1" applyAlignment="1"/>
    <xf numFmtId="0" fontId="34" fillId="0" borderId="30" xfId="11" applyFont="1" applyBorder="1" applyAlignment="1">
      <alignment horizontal="left" vertical="center" shrinkToFit="1"/>
    </xf>
    <xf numFmtId="0" fontId="34" fillId="3" borderId="19" xfId="0" applyFont="1" applyFill="1" applyBorder="1" applyAlignment="1"/>
    <xf numFmtId="0" fontId="34" fillId="0" borderId="19" xfId="0" applyFont="1" applyFill="1" applyBorder="1" applyAlignment="1"/>
    <xf numFmtId="0" fontId="35" fillId="3" borderId="19" xfId="0" applyFont="1" applyFill="1" applyBorder="1" applyAlignment="1">
      <alignment horizontal="left" vertical="center"/>
    </xf>
    <xf numFmtId="0" fontId="28" fillId="20" borderId="37" xfId="0" applyFont="1" applyFill="1" applyBorder="1" applyAlignment="1">
      <alignment horizontal="left" vertical="center"/>
    </xf>
    <xf numFmtId="0" fontId="18" fillId="20" borderId="37" xfId="0" applyFont="1" applyFill="1" applyBorder="1" applyAlignment="1">
      <alignment horizontal="left" vertical="center"/>
    </xf>
    <xf numFmtId="0" fontId="18" fillId="20" borderId="12" xfId="0" applyFont="1" applyFill="1" applyBorder="1" applyAlignment="1">
      <alignment horizontal="left" vertical="center"/>
    </xf>
    <xf numFmtId="0" fontId="28" fillId="0" borderId="45" xfId="0" applyFont="1" applyFill="1" applyBorder="1" applyAlignment="1">
      <alignment horizontal="left" vertical="center"/>
    </xf>
    <xf numFmtId="0" fontId="28" fillId="0" borderId="45" xfId="0" applyFont="1" applyFill="1" applyBorder="1" applyAlignment="1">
      <alignment horizontal="center" vertical="center"/>
    </xf>
    <xf numFmtId="0" fontId="34" fillId="18" borderId="45" xfId="0" applyFont="1" applyFill="1" applyBorder="1" applyAlignment="1"/>
    <xf numFmtId="0" fontId="18" fillId="0" borderId="45" xfId="0" applyFont="1" applyBorder="1" applyAlignment="1"/>
    <xf numFmtId="0" fontId="34" fillId="0" borderId="46" xfId="11" applyFont="1" applyBorder="1" applyAlignment="1">
      <alignment horizontal="left" vertical="center" shrinkToFit="1"/>
    </xf>
    <xf numFmtId="0" fontId="10" fillId="3" borderId="4" xfId="0" applyFont="1" applyFill="1" applyBorder="1" applyAlignment="1">
      <alignment horizontal="center" vertical="center"/>
    </xf>
    <xf numFmtId="0" fontId="8" fillId="19" borderId="11" xfId="0" applyFont="1" applyFill="1" applyBorder="1" applyAlignment="1">
      <alignment horizontal="center" vertical="center" wrapText="1"/>
    </xf>
    <xf numFmtId="0" fontId="28" fillId="3" borderId="0" xfId="0" applyFont="1" applyFill="1" applyBorder="1" applyAlignment="1">
      <alignment vertical="center" wrapText="1"/>
    </xf>
    <xf numFmtId="0" fontId="34" fillId="0" borderId="53" xfId="11" applyFont="1" applyBorder="1" applyAlignment="1">
      <alignment horizontal="left" vertical="center" wrapText="1" shrinkToFit="1"/>
    </xf>
    <xf numFmtId="0" fontId="10" fillId="3" borderId="55" xfId="0" applyFont="1" applyFill="1" applyBorder="1" applyAlignment="1">
      <alignment horizontal="center" vertical="center"/>
    </xf>
    <xf numFmtId="0" fontId="18" fillId="19" borderId="10" xfId="0" applyFont="1" applyFill="1" applyBorder="1" applyAlignment="1">
      <alignment horizontal="left" vertical="center" wrapText="1"/>
    </xf>
    <xf numFmtId="0" fontId="10" fillId="0" borderId="56" xfId="0" applyFont="1" applyFill="1" applyBorder="1" applyAlignment="1">
      <alignment horizontal="center" vertical="center"/>
    </xf>
    <xf numFmtId="0" fontId="18" fillId="19" borderId="37" xfId="0" applyFont="1" applyFill="1" applyBorder="1" applyAlignment="1">
      <alignment horizontal="left" vertical="center" wrapText="1"/>
    </xf>
    <xf numFmtId="0" fontId="10" fillId="3" borderId="56" xfId="0" applyFont="1" applyFill="1" applyBorder="1" applyAlignment="1">
      <alignment horizontal="center" vertical="center"/>
    </xf>
    <xf numFmtId="0" fontId="10" fillId="0" borderId="57" xfId="0" applyFont="1" applyFill="1" applyBorder="1" applyAlignment="1">
      <alignment horizontal="center" vertical="center"/>
    </xf>
    <xf numFmtId="0" fontId="18" fillId="19" borderId="12" xfId="0" applyFont="1" applyFill="1" applyBorder="1" applyAlignment="1">
      <alignment horizontal="left" vertical="center" wrapText="1"/>
    </xf>
    <xf numFmtId="0" fontId="31" fillId="17" borderId="11" xfId="0" applyFont="1" applyFill="1" applyBorder="1" applyAlignment="1">
      <alignment horizontal="center" vertical="center" wrapText="1"/>
    </xf>
    <xf numFmtId="0" fontId="30" fillId="3" borderId="63" xfId="0" applyFont="1" applyFill="1" applyBorder="1"/>
    <xf numFmtId="0" fontId="18" fillId="15" borderId="10" xfId="11" applyFont="1" applyFill="1" applyBorder="1" applyAlignment="1">
      <alignment horizontal="left" vertical="center" wrapText="1"/>
    </xf>
    <xf numFmtId="0" fontId="18" fillId="15" borderId="37" xfId="11" applyFont="1" applyFill="1" applyBorder="1" applyAlignment="1">
      <alignment horizontal="left" vertical="center" wrapText="1"/>
    </xf>
    <xf numFmtId="0" fontId="30" fillId="3" borderId="0" xfId="0" applyFont="1" applyFill="1" applyAlignment="1">
      <alignment vertical="top"/>
    </xf>
    <xf numFmtId="0" fontId="34" fillId="3" borderId="32" xfId="0" applyFont="1" applyFill="1" applyBorder="1"/>
    <xf numFmtId="0" fontId="34" fillId="18" borderId="32" xfId="0" applyFont="1" applyFill="1" applyBorder="1"/>
    <xf numFmtId="0" fontId="18" fillId="0" borderId="33" xfId="0" applyFont="1" applyBorder="1" applyAlignment="1">
      <alignment horizontal="left" vertical="center" wrapText="1"/>
    </xf>
    <xf numFmtId="0" fontId="18" fillId="20" borderId="37" xfId="0" applyFont="1" applyFill="1" applyBorder="1" applyAlignment="1">
      <alignment horizontal="left" vertical="center" wrapText="1"/>
    </xf>
    <xf numFmtId="0" fontId="32" fillId="7" borderId="30" xfId="6" applyNumberFormat="1" applyFont="1" applyFill="1" applyBorder="1" applyAlignment="1">
      <alignment horizontal="center" vertical="center"/>
    </xf>
    <xf numFmtId="0" fontId="18" fillId="15" borderId="37" xfId="11" applyFont="1" applyFill="1" applyBorder="1" applyAlignment="1">
      <alignment horizontal="left" vertical="top" wrapText="1"/>
    </xf>
    <xf numFmtId="0" fontId="44" fillId="0" borderId="30" xfId="11" applyFont="1" applyBorder="1" applyAlignment="1">
      <alignment horizontal="left" vertical="center" shrinkToFit="1"/>
    </xf>
    <xf numFmtId="0" fontId="18" fillId="3" borderId="10" xfId="0" applyFont="1" applyFill="1" applyBorder="1" applyAlignment="1">
      <alignment vertical="center" wrapText="1"/>
    </xf>
    <xf numFmtId="0" fontId="18" fillId="3" borderId="37" xfId="0" applyFont="1" applyFill="1" applyBorder="1" applyAlignment="1">
      <alignment vertical="center" wrapText="1"/>
    </xf>
    <xf numFmtId="0" fontId="18" fillId="3" borderId="12" xfId="0" applyFont="1" applyFill="1" applyBorder="1" applyAlignment="1">
      <alignment vertical="center" wrapText="1"/>
    </xf>
    <xf numFmtId="0" fontId="34" fillId="18" borderId="25" xfId="0" applyFont="1" applyFill="1" applyBorder="1"/>
    <xf numFmtId="0" fontId="18" fillId="3" borderId="31" xfId="0" applyFont="1" applyFill="1" applyBorder="1" applyAlignment="1">
      <alignment vertical="center"/>
    </xf>
    <xf numFmtId="0" fontId="34" fillId="18" borderId="48" xfId="0" applyFont="1" applyFill="1" applyBorder="1"/>
    <xf numFmtId="0" fontId="18" fillId="7" borderId="38" xfId="0" applyFont="1" applyFill="1" applyBorder="1" applyAlignment="1">
      <alignment vertical="center" wrapText="1"/>
    </xf>
    <xf numFmtId="0" fontId="41" fillId="21" borderId="9" xfId="0" applyFont="1" applyFill="1" applyBorder="1" applyAlignment="1">
      <alignment horizontal="center" vertical="center"/>
    </xf>
    <xf numFmtId="0" fontId="39" fillId="3" borderId="6" xfId="0" applyFont="1" applyFill="1" applyBorder="1" applyAlignment="1">
      <alignment horizontal="center"/>
    </xf>
    <xf numFmtId="0" fontId="39" fillId="3" borderId="7" xfId="0" applyFont="1" applyFill="1" applyBorder="1" applyAlignment="1">
      <alignment horizontal="center"/>
    </xf>
    <xf numFmtId="0" fontId="39" fillId="3" borderId="8" xfId="0" applyFont="1" applyFill="1" applyBorder="1" applyAlignment="1">
      <alignment horizontal="center"/>
    </xf>
    <xf numFmtId="9" fontId="39" fillId="0" borderId="6" xfId="6" applyFont="1" applyBorder="1" applyAlignment="1">
      <alignment horizontal="center" wrapText="1"/>
    </xf>
    <xf numFmtId="9" fontId="39" fillId="0" borderId="7" xfId="6" applyFont="1" applyBorder="1" applyAlignment="1">
      <alignment horizontal="center" wrapText="1"/>
    </xf>
    <xf numFmtId="9" fontId="39" fillId="0" borderId="8" xfId="6" applyFont="1" applyBorder="1" applyAlignment="1">
      <alignment horizontal="center" wrapText="1"/>
    </xf>
    <xf numFmtId="9" fontId="32" fillId="0" borderId="16" xfId="6" applyFont="1" applyBorder="1" applyAlignment="1">
      <alignment horizontal="center" vertical="center" wrapText="1"/>
    </xf>
    <xf numFmtId="9" fontId="32" fillId="0" borderId="59" xfId="6" applyFont="1" applyBorder="1" applyAlignment="1">
      <alignment horizontal="center" vertical="center" wrapText="1"/>
    </xf>
    <xf numFmtId="9" fontId="32" fillId="0" borderId="25" xfId="6" applyFont="1" applyBorder="1" applyAlignment="1">
      <alignment horizontal="center" vertical="center" wrapText="1"/>
    </xf>
    <xf numFmtId="0" fontId="32" fillId="9" borderId="16" xfId="0" applyFont="1" applyFill="1" applyBorder="1" applyAlignment="1">
      <alignment horizontal="center" vertical="center"/>
    </xf>
    <xf numFmtId="0" fontId="32" fillId="9" borderId="25" xfId="0" applyFont="1" applyFill="1" applyBorder="1" applyAlignment="1">
      <alignment horizontal="center" vertical="center"/>
    </xf>
    <xf numFmtId="9" fontId="32" fillId="0" borderId="18" xfId="6" applyFont="1" applyBorder="1" applyAlignment="1">
      <alignment horizontal="center" vertical="center" wrapText="1"/>
    </xf>
    <xf numFmtId="9" fontId="32" fillId="0" borderId="58" xfId="6" applyFont="1" applyBorder="1" applyAlignment="1">
      <alignment horizontal="center" vertical="center" wrapText="1"/>
    </xf>
    <xf numFmtId="9" fontId="32" fillId="0" borderId="29" xfId="6" applyFont="1" applyBorder="1" applyAlignment="1">
      <alignment horizontal="center" vertical="center" wrapText="1"/>
    </xf>
    <xf numFmtId="0" fontId="32" fillId="9" borderId="18" xfId="0" applyFont="1" applyFill="1" applyBorder="1" applyAlignment="1">
      <alignment horizontal="center" vertical="center"/>
    </xf>
    <xf numFmtId="0" fontId="32" fillId="9" borderId="29" xfId="0" applyFont="1" applyFill="1" applyBorder="1" applyAlignment="1">
      <alignment horizontal="center" vertical="center"/>
    </xf>
    <xf numFmtId="9" fontId="30" fillId="0" borderId="18" xfId="6" applyFont="1" applyBorder="1" applyAlignment="1">
      <alignment horizontal="justify" vertical="center" wrapText="1"/>
    </xf>
    <xf numFmtId="9" fontId="30" fillId="0" borderId="58" xfId="6" applyFont="1" applyBorder="1" applyAlignment="1">
      <alignment horizontal="justify" vertical="center" wrapText="1"/>
    </xf>
    <xf numFmtId="9" fontId="30" fillId="0" borderId="60" xfId="6" applyFont="1" applyBorder="1" applyAlignment="1">
      <alignment horizontal="justify" vertical="center" wrapText="1"/>
    </xf>
    <xf numFmtId="9" fontId="36" fillId="3" borderId="18" xfId="6" applyFont="1" applyFill="1" applyBorder="1" applyAlignment="1">
      <alignment horizontal="justify" vertical="top" wrapText="1"/>
    </xf>
    <xf numFmtId="9" fontId="36" fillId="3" borderId="58" xfId="6" applyFont="1" applyFill="1" applyBorder="1" applyAlignment="1">
      <alignment horizontal="justify" vertical="top" wrapText="1"/>
    </xf>
    <xf numFmtId="9" fontId="36" fillId="3" borderId="60" xfId="6" applyFont="1" applyFill="1" applyBorder="1" applyAlignment="1">
      <alignment horizontal="justify" vertical="top" wrapText="1"/>
    </xf>
    <xf numFmtId="0" fontId="32" fillId="9" borderId="35" xfId="0" applyFont="1" applyFill="1" applyBorder="1" applyAlignment="1">
      <alignment horizontal="left" vertical="center"/>
    </xf>
    <xf numFmtId="0" fontId="32" fillId="9" borderId="18" xfId="0" applyFont="1" applyFill="1" applyBorder="1" applyAlignment="1">
      <alignment horizontal="center" vertical="center" wrapText="1"/>
    </xf>
    <xf numFmtId="0" fontId="32" fillId="9" borderId="58" xfId="0" applyFont="1" applyFill="1" applyBorder="1" applyAlignment="1">
      <alignment horizontal="center" vertical="center" wrapText="1"/>
    </xf>
    <xf numFmtId="0" fontId="32" fillId="9" borderId="29" xfId="0" applyFont="1" applyFill="1" applyBorder="1" applyAlignment="1">
      <alignment horizontal="center" vertical="center" wrapText="1"/>
    </xf>
    <xf numFmtId="0" fontId="32" fillId="9" borderId="19" xfId="0" applyFont="1" applyFill="1" applyBorder="1" applyAlignment="1">
      <alignment horizontal="center" vertical="center" wrapText="1"/>
    </xf>
    <xf numFmtId="0" fontId="32" fillId="7" borderId="18" xfId="0" applyNumberFormat="1" applyFont="1" applyFill="1" applyBorder="1" applyAlignment="1">
      <alignment horizontal="center" vertical="center"/>
    </xf>
    <xf numFmtId="0" fontId="32" fillId="7" borderId="58" xfId="0" applyNumberFormat="1" applyFont="1" applyFill="1" applyBorder="1" applyAlignment="1">
      <alignment horizontal="center" vertical="center"/>
    </xf>
    <xf numFmtId="0" fontId="32" fillId="7" borderId="29" xfId="0" applyNumberFormat="1" applyFont="1" applyFill="1" applyBorder="1" applyAlignment="1">
      <alignment horizontal="center" vertical="center"/>
    </xf>
    <xf numFmtId="0" fontId="32" fillId="7" borderId="18" xfId="6" applyNumberFormat="1" applyFont="1" applyFill="1" applyBorder="1" applyAlignment="1">
      <alignment horizontal="center" vertical="center"/>
    </xf>
    <xf numFmtId="0" fontId="32" fillId="7" borderId="58" xfId="6" applyNumberFormat="1" applyFont="1" applyFill="1" applyBorder="1" applyAlignment="1">
      <alignment horizontal="center" vertical="center"/>
    </xf>
    <xf numFmtId="0" fontId="32" fillId="7" borderId="29" xfId="6" applyNumberFormat="1" applyFont="1" applyFill="1" applyBorder="1" applyAlignment="1">
      <alignment horizontal="center" vertical="center"/>
    </xf>
    <xf numFmtId="0" fontId="32" fillId="0" borderId="18" xfId="0" applyFont="1" applyFill="1" applyBorder="1" applyAlignment="1">
      <alignment horizontal="justify" vertical="center" wrapText="1"/>
    </xf>
    <xf numFmtId="0" fontId="32" fillId="0" borderId="58" xfId="0" applyFont="1" applyFill="1" applyBorder="1" applyAlignment="1">
      <alignment horizontal="justify" vertical="center" wrapText="1"/>
    </xf>
    <xf numFmtId="0" fontId="32" fillId="0" borderId="60" xfId="0" applyFont="1" applyFill="1" applyBorder="1" applyAlignment="1">
      <alignment horizontal="justify" vertical="center" wrapText="1"/>
    </xf>
    <xf numFmtId="0" fontId="32" fillId="21" borderId="32" xfId="0" applyFont="1" applyFill="1" applyBorder="1" applyAlignment="1">
      <alignment horizontal="center" vertical="center"/>
    </xf>
    <xf numFmtId="0" fontId="32" fillId="21" borderId="26" xfId="0" applyFont="1" applyFill="1" applyBorder="1" applyAlignment="1">
      <alignment horizontal="center" vertical="center" textRotation="90" wrapText="1"/>
    </xf>
    <xf numFmtId="0" fontId="32" fillId="21" borderId="32" xfId="0" applyFont="1" applyFill="1" applyBorder="1" applyAlignment="1">
      <alignment horizontal="center" vertical="center" textRotation="90" wrapText="1"/>
    </xf>
    <xf numFmtId="0" fontId="32" fillId="21" borderId="27" xfId="0" applyFont="1" applyFill="1" applyBorder="1" applyAlignment="1">
      <alignment horizontal="left" vertical="center" wrapText="1"/>
    </xf>
    <xf numFmtId="0" fontId="32" fillId="21" borderId="33" xfId="0" applyFont="1" applyFill="1" applyBorder="1" applyAlignment="1">
      <alignment horizontal="left" vertical="center" wrapText="1"/>
    </xf>
    <xf numFmtId="0" fontId="25" fillId="3" borderId="57" xfId="0" applyFont="1" applyFill="1" applyBorder="1" applyAlignment="1">
      <alignment horizontal="center" vertical="center" wrapText="1"/>
    </xf>
    <xf numFmtId="0" fontId="25" fillId="3" borderId="61" xfId="0" applyFont="1" applyFill="1" applyBorder="1" applyAlignment="1">
      <alignment horizontal="center" vertical="center" wrapText="1"/>
    </xf>
    <xf numFmtId="0" fontId="25" fillId="3" borderId="62" xfId="0" applyFont="1" applyFill="1" applyBorder="1" applyAlignment="1">
      <alignment horizontal="center" vertical="center" wrapText="1"/>
    </xf>
    <xf numFmtId="0" fontId="37" fillId="21" borderId="54" xfId="0" applyFont="1" applyFill="1" applyBorder="1" applyAlignment="1">
      <alignment horizontal="center" vertical="center" textRotation="90" wrapText="1"/>
    </xf>
    <xf numFmtId="0" fontId="37" fillId="21" borderId="47" xfId="0" applyFont="1" applyFill="1" applyBorder="1" applyAlignment="1">
      <alignment horizontal="center" vertical="center" textRotation="90" wrapText="1"/>
    </xf>
    <xf numFmtId="0" fontId="37" fillId="21" borderId="26" xfId="0" applyFont="1" applyFill="1" applyBorder="1" applyAlignment="1">
      <alignment horizontal="center" vertical="center" textRotation="90" wrapText="1"/>
    </xf>
    <xf numFmtId="0" fontId="37" fillId="21" borderId="32" xfId="0" applyFont="1" applyFill="1" applyBorder="1" applyAlignment="1">
      <alignment horizontal="center" vertical="center" textRotation="90" wrapText="1"/>
    </xf>
    <xf numFmtId="0" fontId="32" fillId="21" borderId="25" xfId="0" applyFont="1" applyFill="1" applyBorder="1" applyAlignment="1">
      <alignment horizontal="center" vertical="center" textRotation="90" wrapText="1"/>
    </xf>
    <xf numFmtId="0" fontId="24" fillId="15" borderId="22" xfId="0" applyFont="1" applyFill="1" applyBorder="1" applyAlignment="1">
      <alignment horizontal="center" vertical="center" wrapText="1"/>
    </xf>
    <xf numFmtId="0" fontId="3" fillId="15" borderId="6" xfId="1" applyFont="1" applyFill="1" applyBorder="1" applyAlignment="1">
      <alignment horizontal="center" vertical="center"/>
    </xf>
    <xf numFmtId="0" fontId="3" fillId="15" borderId="7" xfId="1" applyFont="1" applyFill="1" applyBorder="1" applyAlignment="1">
      <alignment horizontal="center" vertical="center"/>
    </xf>
    <xf numFmtId="0" fontId="3" fillId="15" borderId="8" xfId="1" applyFont="1" applyFill="1" applyBorder="1" applyAlignment="1">
      <alignment horizontal="center" vertical="center"/>
    </xf>
    <xf numFmtId="0" fontId="9" fillId="14" borderId="50" xfId="0" applyFont="1" applyFill="1" applyBorder="1" applyAlignment="1">
      <alignment horizontal="center" vertical="center" wrapText="1"/>
    </xf>
    <xf numFmtId="0" fontId="9" fillId="14" borderId="7" xfId="0" applyFont="1" applyFill="1" applyBorder="1" applyAlignment="1">
      <alignment horizontal="center"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8" fillId="3" borderId="1" xfId="0" applyFont="1" applyFill="1" applyBorder="1" applyAlignment="1">
      <alignment horizontal="left" vertical="top" wrapText="1"/>
    </xf>
    <xf numFmtId="0" fontId="18" fillId="3" borderId="2"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0" xfId="0" applyFont="1" applyFill="1" applyBorder="1" applyAlignment="1">
      <alignment horizontal="left" vertical="top" wrapText="1"/>
    </xf>
    <xf numFmtId="0" fontId="18" fillId="3" borderId="5" xfId="0" applyFont="1" applyFill="1" applyBorder="1" applyAlignment="1">
      <alignment horizontal="left" vertical="top" wrapText="1"/>
    </xf>
    <xf numFmtId="0" fontId="18" fillId="3" borderId="21" xfId="0" applyFont="1" applyFill="1" applyBorder="1" applyAlignment="1">
      <alignment horizontal="left" vertical="top" wrapText="1"/>
    </xf>
    <xf numFmtId="0" fontId="18" fillId="3" borderId="13" xfId="0" applyFont="1" applyFill="1" applyBorder="1" applyAlignment="1">
      <alignment horizontal="left" vertical="top" wrapText="1"/>
    </xf>
    <xf numFmtId="0" fontId="18" fillId="3" borderId="14" xfId="0" applyFont="1" applyFill="1" applyBorder="1" applyAlignment="1">
      <alignment horizontal="left" vertical="top"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0" fillId="8" borderId="11"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18" fillId="3" borderId="26"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26" xfId="0" applyFont="1" applyFill="1" applyBorder="1" applyAlignment="1">
      <alignment horizontal="center" vertical="top" wrapText="1"/>
    </xf>
    <xf numFmtId="0" fontId="18" fillId="3" borderId="19" xfId="0" applyFont="1" applyFill="1" applyBorder="1" applyAlignment="1">
      <alignment horizontal="center" vertical="top" wrapText="1"/>
    </xf>
    <xf numFmtId="0" fontId="18" fillId="0" borderId="19" xfId="0" applyFont="1" applyBorder="1" applyAlignment="1">
      <alignment horizontal="center" vertical="center"/>
    </xf>
    <xf numFmtId="0" fontId="18" fillId="3" borderId="27"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20" fillId="8" borderId="34" xfId="0" applyFont="1" applyFill="1" applyBorder="1" applyAlignment="1">
      <alignment horizontal="center" vertical="center" wrapText="1"/>
    </xf>
    <xf numFmtId="0" fontId="20" fillId="8" borderId="26" xfId="0" applyFont="1" applyFill="1" applyBorder="1" applyAlignment="1">
      <alignment horizontal="center" vertical="center" wrapText="1"/>
    </xf>
    <xf numFmtId="0" fontId="20" fillId="8" borderId="27" xfId="0" applyFont="1" applyFill="1" applyBorder="1" applyAlignment="1">
      <alignment horizontal="center" vertical="center" wrapText="1"/>
    </xf>
    <xf numFmtId="0" fontId="20" fillId="8" borderId="35"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8" borderId="30" xfId="0" applyFont="1" applyFill="1" applyBorder="1" applyAlignment="1">
      <alignment horizontal="center" vertical="center" wrapText="1"/>
    </xf>
    <xf numFmtId="0" fontId="20" fillId="8" borderId="44" xfId="0" applyFont="1" applyFill="1" applyBorder="1" applyAlignment="1">
      <alignment horizontal="center" vertical="center" wrapText="1"/>
    </xf>
    <xf numFmtId="0" fontId="20" fillId="8" borderId="45" xfId="0" applyFont="1" applyFill="1" applyBorder="1" applyAlignment="1">
      <alignment horizontal="center" vertical="center" wrapText="1"/>
    </xf>
    <xf numFmtId="0" fontId="20" fillId="8" borderId="46" xfId="0" applyFont="1" applyFill="1" applyBorder="1" applyAlignment="1">
      <alignment horizontal="center" vertical="center" wrapText="1"/>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10" fillId="8" borderId="1"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9" fillId="3" borderId="16"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19" xfId="0" applyFont="1" applyFill="1" applyBorder="1" applyAlignment="1">
      <alignment horizontal="center" vertical="center"/>
    </xf>
    <xf numFmtId="0" fontId="16" fillId="0" borderId="29" xfId="0" applyFont="1" applyBorder="1" applyAlignment="1">
      <alignment horizontal="center" vertical="center"/>
    </xf>
    <xf numFmtId="0" fontId="16" fillId="3" borderId="19"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5" xfId="0" applyFont="1" applyFill="1" applyBorder="1" applyAlignment="1">
      <alignment horizontal="center" vertical="top" wrapText="1"/>
    </xf>
    <xf numFmtId="0" fontId="15" fillId="3" borderId="29" xfId="0" applyFont="1" applyFill="1" applyBorder="1" applyAlignment="1">
      <alignment horizontal="center" vertical="top" wrapText="1"/>
    </xf>
    <xf numFmtId="0" fontId="22" fillId="8" borderId="25"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33" xfId="0" applyFont="1" applyFill="1" applyBorder="1" applyAlignment="1">
      <alignment horizontal="center" vertical="center"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0" fillId="8" borderId="15" xfId="0"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13" xfId="0" applyFont="1" applyFill="1" applyBorder="1" applyAlignment="1">
      <alignment horizontal="center" vertical="center" wrapText="1"/>
    </xf>
  </cellXfs>
  <cellStyles count="13">
    <cellStyle name="Millares" xfId="4" builtinId="3"/>
    <cellStyle name="Millares 20" xfId="8"/>
    <cellStyle name="Normal" xfId="0" builtinId="0"/>
    <cellStyle name="Normal 2" xfId="2"/>
    <cellStyle name="Normal 3" xfId="1"/>
    <cellStyle name="Normal 3 2" xfId="10"/>
    <cellStyle name="Normal 3 3" xfId="11"/>
    <cellStyle name="Normal 6" xfId="3"/>
    <cellStyle name="Normal 7 2" xfId="12"/>
    <cellStyle name="Normal 92" xfId="7"/>
    <cellStyle name="Normal_CADENA DE VALOR - CATÁLOGO DE PROCESOS" xfId="5"/>
    <cellStyle name="Porcentaje" xfId="6" builtinId="5"/>
    <cellStyle name="Porcentaje 5" xfId="9"/>
  </cellStyles>
  <dxfs count="10">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sharedStrings" Target="sharedStrings.xml"/><Relationship Id="rId8"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9524</xdr:colOff>
      <xdr:row>44</xdr:row>
      <xdr:rowOff>50851</xdr:rowOff>
    </xdr:from>
    <xdr:to>
      <xdr:col>12</xdr:col>
      <xdr:colOff>696256</xdr:colOff>
      <xdr:row>48</xdr:row>
      <xdr:rowOff>161924</xdr:rowOff>
    </xdr:to>
    <xdr:pic>
      <xdr:nvPicPr>
        <xdr:cNvPr id="2" name="Imagen 1">
          <a:extLst>
            <a:ext uri="{FF2B5EF4-FFF2-40B4-BE49-F238E27FC236}">
              <a16:creationId xmlns:a16="http://schemas.microsoft.com/office/drawing/2014/main" id="{3B6AB836-EAA2-40CF-81A0-29CD5DC5075E}"/>
            </a:ext>
          </a:extLst>
        </xdr:cNvPr>
        <xdr:cNvPicPr>
          <a:picLocks noChangeAspect="1"/>
        </xdr:cNvPicPr>
      </xdr:nvPicPr>
      <xdr:blipFill rotWithShape="1">
        <a:blip xmlns:r="http://schemas.openxmlformats.org/officeDocument/2006/relationships" r:embed="rId1"/>
        <a:srcRect l="29067" t="48054" r="30299" b="30719"/>
        <a:stretch/>
      </xdr:blipFill>
      <xdr:spPr>
        <a:xfrm>
          <a:off x="10944224" y="7099351"/>
          <a:ext cx="2972732" cy="8730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x92960517/miguell_2000/DOS/Mis%20documentos/ESTADISPPTALES1990-2000%2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1/LORTEGA/CONFIG~1/Temp/notes29331C/Matriz%20EAAB%20ENE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femar/Documents/FABIO%20M/Trabajo2020%20-%20Marzo2020/2%200%202%200/Programacion%20Presupuestal%202020/Matriz%20de%20Programcion%202020/38-P01%20Resol%200888%2002Oct2020.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0-PLANEACION%20CORPORATIVA%20Y%20OPERATIVA/Documents%20and%20Settings/nhacosta/Mis%20documentos/2006/PLAN-ESTRATEGICO&amp;OPERATIVOS/V2-PLAN%20ESTRATEGICO%202004-2008/Mis%20documentos/Excel/Base%20de%20Dato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femarino/Documents/datos/2%200%201%208/Planificaci&#243;n%20y%20Presupuestacion%202019/Proyecci&#243;n%20Ejecuci&#243;n%202018/Base%20Pry%20Cierr%202018-08%20Base%20Ago%202018-58%20Plt3%20Ago201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intranet/Volumes/JOHNQUI/IDU/ss04cc01/GrupoOperativoSIG/Users/pccampos1/Downloads/Metas%20plataforma%20estrategica%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x92960517/presupuesto/EAAB/A&#241;o%202001/Recibidos%20Metas%202001/9000/C90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x92960517\presupuesto\EAAB\A&#241;o%202001\Recibidos%20Metas%202001\9000\C9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1/LORTEGA/CONFIG~1/Temp/notes29331C/Categorias20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eaab/banco%20py/cortes%20mensuales/05%20BANCO%20PROYECTOS%20AL%2031%20MAYO%202008%20PLAN%202009%20techos%20escenario%20PDBP%201%2012062008%20v6.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ahoyos/Mis%20documentos/Archivos%20Banco%20Proyectos/BP-03MLR-30062009-V4%20Ajustes%20Final%20de%20Juli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x92960517\miguell_2000\DOS\Mis%20documentos\ESTADISPPTALES1990-2000%2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SandradelPilar/Documents/IDU/Cuadro%20mando/FW_%20Fwd_%20RE_%20Informaci&#243;n/0.1%20CUADRO%20DE%20MANDO%20_%202016%20A%2031%20DE%20AGOSTO%20DE%202016.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Tablero%20de%20Control%20Corporativo\2011\08-2011%20TCC%20EAAB%20RESUMEN.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LANEACION%20ESTRATEGICA/2008-2012/Actualizaci&#243;n/Versiones%20anteriores/PGE%20EAAB%202010%2004-01-2010v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IAGN&#211;STICO%20GENERAL%20ESTRAT&#201;GICO/2015/Documento/Soportes/DGE%202015_vf.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diananaranjo/Dropbox/Dropbox/SEMINARIOS%20Y%20DIPLOMADOS/CURSOS%20-%20DINA/PLAN%20DE%20MARKETING%20DIGITAL/Material%20Alumnos/PMPRO1v6e03%20PlanMark%20%20PM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Acueserver01/vol1/P%20R%20E%20S%20U%20P%20U%20E%20S%20T%20O/PRESUPUESTO%202005/PRESUPUESTO%20DE%20INGRESOS%20Y%20GASTOS/10%20RESOLUCION%200162%20-%20Marzo%2015%20de%20200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cueserver01\vol1\P%20R%20E%20S%20U%20P%20U%20E%20S%20T%20O\PRESUPUESTO%202005\PRESUPUESTO%20DE%20INGRESOS%20Y%20GASTOS\10%20RESOLUCION%200162%20-%20Marzo%2015%20de%20200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Programacion\Informaci&#243;n_Presupuesto_2015\Mis%20documentos\Excel\Base%20de%20Da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nsultor/Downloads/Plantilla-Plan%20Marketing%20Digital%202016-Ces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NDRA~1/GOOGLE~1/EJECUC~1/IDU/01D1F~1.INF/PLANDE~1/PLAN%20DE%20ACCION%20IDU%202016%2030-ABR-2016-ACTUAL%20ID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emar/Documents/FABIO%20M/Trabajo2020%20-%20Marzo2020/2%200%202%200/PLAN%20Y%20PRESUP%202021/Recibidos%20Plan%20Pptal%202021/DPCI/POAI2021%20oct06-v24+VFTRAM%20pl%20PPTO%20-JCalderon%2007Oct202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IAGN&#211;STICO%20GENERAL%20ESTRAT&#201;GICO/DIAGN&#211;STICO%20GENERAL%20ESTRAT&#201;GICO%202009/Consolidado/SOPORTE%20DIAGN&#211;STICO%20GENERAL%20ESTRAT&#201;GICO%20CORPORATIVO%202009%20V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OS/GERENCIA%20CORPORATIVA%20PYC/2007/Diagnostico%20Empresarial/Consolidado%20EAAB/Diagnostico%20Consolidado/Diagn&#243;stico%20General%20Estrat&#233;gico%20Corporativ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willi/Downloads/AJUSTADO%20ANEXO%201.%20Universo_de_Auditorias_basado_en_riesgos%20V4%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8-TABLERO%20DE%20CONTROL%20CORPORATIVO/A-PRINCIPAL/TCC-BE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99SH"/>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studio"/>
      <sheetName val=" Inc Prensa +"/>
      <sheetName val="Inc Prensa -"/>
      <sheetName val="Inc Radio +"/>
      <sheetName val="Inc Radio -"/>
      <sheetName val=" Inc Televisión +"/>
      <sheetName val="Inc Televisión -"/>
      <sheetName val="Inc Internet +"/>
      <sheetName val="Inc Internet -"/>
      <sheetName val="Públicaciones por ciudad"/>
      <sheetName val="Inc por medios"/>
      <sheetName val="Incidencia Total"/>
      <sheetName val="Información publicada en medios"/>
      <sheetName val="ANÁLISIS Y SUGERENCIAS"/>
    </sheetNames>
    <sheetDataSet>
      <sheetData sheetId="0"/>
      <sheetData sheetId="1">
        <row r="7">
          <cell r="P7">
            <v>0</v>
          </cell>
        </row>
        <row r="8">
          <cell r="P8">
            <v>7240000</v>
          </cell>
        </row>
        <row r="9">
          <cell r="P9">
            <v>0</v>
          </cell>
        </row>
        <row r="10">
          <cell r="P10">
            <v>39738000</v>
          </cell>
        </row>
        <row r="11">
          <cell r="P11">
            <v>17610000</v>
          </cell>
        </row>
        <row r="12">
          <cell r="P12">
            <v>16728000</v>
          </cell>
        </row>
        <row r="13">
          <cell r="P13">
            <v>20664000</v>
          </cell>
        </row>
        <row r="14">
          <cell r="P14">
            <v>208000</v>
          </cell>
        </row>
        <row r="15">
          <cell r="P15">
            <v>0</v>
          </cell>
        </row>
        <row r="16">
          <cell r="P16">
            <v>0</v>
          </cell>
        </row>
        <row r="17">
          <cell r="P17">
            <v>2178000</v>
          </cell>
        </row>
        <row r="18">
          <cell r="P18">
            <v>3060000</v>
          </cell>
        </row>
        <row r="19">
          <cell r="P19">
            <v>3060000</v>
          </cell>
        </row>
        <row r="20">
          <cell r="P20">
            <v>39360000</v>
          </cell>
        </row>
        <row r="21">
          <cell r="P21">
            <v>200000</v>
          </cell>
        </row>
        <row r="22">
          <cell r="P22">
            <v>7240000</v>
          </cell>
        </row>
        <row r="23">
          <cell r="P23">
            <v>200000</v>
          </cell>
        </row>
        <row r="24">
          <cell r="P24">
            <v>2040000</v>
          </cell>
        </row>
        <row r="25">
          <cell r="P25">
            <v>2160000</v>
          </cell>
        </row>
        <row r="26">
          <cell r="P26">
            <v>200000</v>
          </cell>
        </row>
        <row r="27">
          <cell r="P27">
            <v>150000</v>
          </cell>
        </row>
        <row r="28">
          <cell r="P28">
            <v>175000</v>
          </cell>
        </row>
        <row r="29">
          <cell r="P29">
            <v>200000</v>
          </cell>
        </row>
        <row r="30">
          <cell r="P30">
            <v>1505000</v>
          </cell>
        </row>
        <row r="31">
          <cell r="P31">
            <v>1677000</v>
          </cell>
        </row>
        <row r="32">
          <cell r="P32">
            <v>4214000</v>
          </cell>
        </row>
        <row r="33">
          <cell r="P33">
            <v>2600000</v>
          </cell>
        </row>
        <row r="34">
          <cell r="P34">
            <v>1872000</v>
          </cell>
        </row>
        <row r="35">
          <cell r="P35">
            <v>2655000</v>
          </cell>
        </row>
        <row r="36">
          <cell r="P36">
            <v>0</v>
          </cell>
        </row>
        <row r="37">
          <cell r="P37">
            <v>2380000</v>
          </cell>
        </row>
        <row r="38">
          <cell r="Q38">
            <v>775000</v>
          </cell>
        </row>
        <row r="39">
          <cell r="P39">
            <v>200000</v>
          </cell>
        </row>
        <row r="40">
          <cell r="Q40">
            <v>18128000</v>
          </cell>
        </row>
        <row r="41">
          <cell r="P41">
            <v>0</v>
          </cell>
        </row>
        <row r="42">
          <cell r="Q42">
            <v>550000</v>
          </cell>
        </row>
        <row r="43">
          <cell r="Q43">
            <v>350000</v>
          </cell>
        </row>
        <row r="44">
          <cell r="Q44">
            <v>575000</v>
          </cell>
        </row>
        <row r="45">
          <cell r="P45">
            <v>375000</v>
          </cell>
        </row>
        <row r="46">
          <cell r="P46">
            <v>0</v>
          </cell>
        </row>
        <row r="47">
          <cell r="P47">
            <v>175000</v>
          </cell>
        </row>
        <row r="48">
          <cell r="P48">
            <v>200000</v>
          </cell>
        </row>
        <row r="49">
          <cell r="P49">
            <v>175000</v>
          </cell>
        </row>
        <row r="50">
          <cell r="P50">
            <v>2065000</v>
          </cell>
        </row>
        <row r="51">
          <cell r="P51">
            <v>175000</v>
          </cell>
        </row>
        <row r="52">
          <cell r="P52">
            <v>225000</v>
          </cell>
        </row>
        <row r="53">
          <cell r="P53">
            <v>260000</v>
          </cell>
        </row>
        <row r="54">
          <cell r="Q54">
            <v>4032000</v>
          </cell>
        </row>
        <row r="55">
          <cell r="P55">
            <v>0</v>
          </cell>
        </row>
        <row r="56">
          <cell r="P56">
            <v>10150000</v>
          </cell>
        </row>
        <row r="57">
          <cell r="P57">
            <v>2816000</v>
          </cell>
        </row>
        <row r="58">
          <cell r="P58">
            <v>400000</v>
          </cell>
        </row>
        <row r="59">
          <cell r="Q59">
            <v>100000</v>
          </cell>
        </row>
        <row r="60">
          <cell r="Q60">
            <v>150000</v>
          </cell>
        </row>
        <row r="61">
          <cell r="P61">
            <v>300000</v>
          </cell>
        </row>
        <row r="62">
          <cell r="P62">
            <v>0</v>
          </cell>
        </row>
        <row r="63">
          <cell r="P63">
            <v>0</v>
          </cell>
        </row>
        <row r="64">
          <cell r="P64">
            <v>4224000</v>
          </cell>
        </row>
        <row r="65">
          <cell r="P65">
            <v>1254000</v>
          </cell>
        </row>
        <row r="66">
          <cell r="P66">
            <v>2380000</v>
          </cell>
        </row>
        <row r="67">
          <cell r="P67">
            <v>5400000</v>
          </cell>
        </row>
        <row r="68">
          <cell r="P68">
            <v>5550000</v>
          </cell>
        </row>
        <row r="69">
          <cell r="P69">
            <v>6380000</v>
          </cell>
        </row>
        <row r="70">
          <cell r="P70">
            <v>8750000</v>
          </cell>
        </row>
        <row r="71">
          <cell r="Q71">
            <v>3990000</v>
          </cell>
        </row>
        <row r="72">
          <cell r="P72">
            <v>3520000</v>
          </cell>
        </row>
        <row r="73">
          <cell r="P73">
            <v>300000</v>
          </cell>
        </row>
        <row r="74">
          <cell r="P74">
            <v>150000</v>
          </cell>
        </row>
        <row r="75">
          <cell r="P75">
            <v>375000</v>
          </cell>
        </row>
        <row r="76">
          <cell r="P76">
            <v>1180000</v>
          </cell>
        </row>
        <row r="77">
          <cell r="P77">
            <v>26415000</v>
          </cell>
        </row>
        <row r="78">
          <cell r="P78">
            <v>225000</v>
          </cell>
        </row>
        <row r="79">
          <cell r="P79">
            <v>3960000</v>
          </cell>
        </row>
        <row r="80">
          <cell r="P80">
            <v>8145000</v>
          </cell>
        </row>
        <row r="81">
          <cell r="P81">
            <v>4875000</v>
          </cell>
        </row>
        <row r="82">
          <cell r="P82">
            <v>10100000</v>
          </cell>
        </row>
        <row r="83">
          <cell r="P83">
            <v>8145000</v>
          </cell>
        </row>
        <row r="84">
          <cell r="P84">
            <v>3740000</v>
          </cell>
        </row>
        <row r="85">
          <cell r="P85">
            <v>1352000</v>
          </cell>
        </row>
        <row r="86">
          <cell r="P86">
            <v>208000</v>
          </cell>
        </row>
        <row r="87">
          <cell r="P87">
            <v>1750000</v>
          </cell>
        </row>
        <row r="88">
          <cell r="P88">
            <v>990000</v>
          </cell>
        </row>
        <row r="89">
          <cell r="Q89">
            <v>504000</v>
          </cell>
        </row>
        <row r="90">
          <cell r="Q90">
            <v>10500000</v>
          </cell>
        </row>
        <row r="91">
          <cell r="P91">
            <v>0</v>
          </cell>
        </row>
        <row r="92">
          <cell r="P92">
            <v>0</v>
          </cell>
        </row>
        <row r="93">
          <cell r="P93">
            <v>14948000</v>
          </cell>
        </row>
        <row r="94">
          <cell r="P94">
            <v>0</v>
          </cell>
        </row>
        <row r="95">
          <cell r="Q95">
            <v>5580000</v>
          </cell>
        </row>
        <row r="96">
          <cell r="P96">
            <v>0</v>
          </cell>
        </row>
        <row r="97">
          <cell r="P97">
            <v>0</v>
          </cell>
        </row>
        <row r="98">
          <cell r="P98">
            <v>0</v>
          </cell>
        </row>
        <row r="99">
          <cell r="Q99">
            <v>4420000</v>
          </cell>
        </row>
        <row r="100">
          <cell r="P100">
            <v>6666000</v>
          </cell>
        </row>
        <row r="101">
          <cell r="P101">
            <v>225000</v>
          </cell>
        </row>
        <row r="102">
          <cell r="P102">
            <v>175000</v>
          </cell>
        </row>
        <row r="103">
          <cell r="P103">
            <v>150000</v>
          </cell>
        </row>
        <row r="104">
          <cell r="P104">
            <v>220000</v>
          </cell>
        </row>
        <row r="105">
          <cell r="Q105">
            <v>7540000</v>
          </cell>
        </row>
        <row r="106">
          <cell r="P106">
            <v>208000</v>
          </cell>
        </row>
        <row r="107">
          <cell r="P107">
            <v>165000</v>
          </cell>
        </row>
        <row r="108">
          <cell r="Q108">
            <v>1260000</v>
          </cell>
        </row>
        <row r="109">
          <cell r="Q109">
            <v>362000</v>
          </cell>
        </row>
        <row r="110">
          <cell r="Q110">
            <v>1110000</v>
          </cell>
        </row>
        <row r="111">
          <cell r="Q111">
            <v>4350000</v>
          </cell>
        </row>
        <row r="112">
          <cell r="Q112">
            <v>8700000</v>
          </cell>
        </row>
        <row r="113">
          <cell r="P113">
            <v>580000</v>
          </cell>
        </row>
        <row r="114">
          <cell r="P114">
            <v>4960000</v>
          </cell>
        </row>
        <row r="115">
          <cell r="P115">
            <v>780000</v>
          </cell>
        </row>
        <row r="116">
          <cell r="P116">
            <v>0</v>
          </cell>
        </row>
        <row r="117">
          <cell r="Q117">
            <v>216000</v>
          </cell>
        </row>
        <row r="118">
          <cell r="Q118">
            <v>224000</v>
          </cell>
        </row>
        <row r="119">
          <cell r="P119">
            <v>3060000</v>
          </cell>
        </row>
        <row r="120">
          <cell r="P120">
            <v>3060000</v>
          </cell>
        </row>
        <row r="121">
          <cell r="P121">
            <v>4080000</v>
          </cell>
        </row>
        <row r="122">
          <cell r="Q122">
            <v>3060000</v>
          </cell>
        </row>
        <row r="123">
          <cell r="P123">
            <v>0</v>
          </cell>
        </row>
        <row r="124">
          <cell r="P124">
            <v>0</v>
          </cell>
        </row>
        <row r="125">
          <cell r="Q125">
            <v>2160000</v>
          </cell>
        </row>
        <row r="126">
          <cell r="Q126">
            <v>225000</v>
          </cell>
        </row>
        <row r="127">
          <cell r="Q127">
            <v>3960000</v>
          </cell>
        </row>
        <row r="128">
          <cell r="P128">
            <v>225000</v>
          </cell>
        </row>
        <row r="129">
          <cell r="P129">
            <v>365000</v>
          </cell>
        </row>
        <row r="130">
          <cell r="P130">
            <v>0</v>
          </cell>
        </row>
        <row r="131">
          <cell r="Q131">
            <v>225000</v>
          </cell>
        </row>
        <row r="132">
          <cell r="P132">
            <v>200000</v>
          </cell>
        </row>
        <row r="133">
          <cell r="Q133">
            <v>200000</v>
          </cell>
        </row>
        <row r="134">
          <cell r="Q134">
            <v>1849000</v>
          </cell>
        </row>
        <row r="135">
          <cell r="P135">
            <v>3055000</v>
          </cell>
        </row>
        <row r="136">
          <cell r="Q136">
            <v>1935000</v>
          </cell>
        </row>
        <row r="137">
          <cell r="P137">
            <v>208000</v>
          </cell>
        </row>
        <row r="138">
          <cell r="Q138">
            <v>374000</v>
          </cell>
        </row>
        <row r="139">
          <cell r="Q139">
            <v>6048000</v>
          </cell>
        </row>
        <row r="140">
          <cell r="Q140">
            <v>1527000</v>
          </cell>
        </row>
        <row r="141">
          <cell r="Q141">
            <v>1160000</v>
          </cell>
        </row>
        <row r="142">
          <cell r="P142">
            <v>0</v>
          </cell>
        </row>
        <row r="143">
          <cell r="P143">
            <v>0</v>
          </cell>
        </row>
        <row r="144">
          <cell r="Q144">
            <v>3060000</v>
          </cell>
        </row>
        <row r="145">
          <cell r="Q145">
            <v>3060000</v>
          </cell>
        </row>
        <row r="146">
          <cell r="P146">
            <v>0</v>
          </cell>
        </row>
        <row r="147">
          <cell r="Q147">
            <v>3402000</v>
          </cell>
        </row>
        <row r="148">
          <cell r="Q148">
            <v>250000</v>
          </cell>
        </row>
        <row r="149">
          <cell r="Q149">
            <v>250000</v>
          </cell>
        </row>
        <row r="150">
          <cell r="Q150">
            <v>475000</v>
          </cell>
        </row>
        <row r="151">
          <cell r="Q151">
            <v>225000</v>
          </cell>
        </row>
        <row r="152">
          <cell r="Q152">
            <v>275000</v>
          </cell>
        </row>
        <row r="153">
          <cell r="Q153">
            <v>2925000</v>
          </cell>
        </row>
        <row r="154">
          <cell r="P154">
            <v>0</v>
          </cell>
        </row>
        <row r="155">
          <cell r="P155">
            <v>5015000</v>
          </cell>
        </row>
        <row r="156">
          <cell r="Q156">
            <v>2655000</v>
          </cell>
        </row>
        <row r="157">
          <cell r="P157">
            <v>156000</v>
          </cell>
        </row>
        <row r="158">
          <cell r="P158">
            <v>1430000</v>
          </cell>
        </row>
        <row r="159">
          <cell r="P159">
            <v>1527000</v>
          </cell>
        </row>
        <row r="160">
          <cell r="P160">
            <v>1527000</v>
          </cell>
        </row>
        <row r="161">
          <cell r="P161">
            <v>3960000</v>
          </cell>
        </row>
        <row r="162">
          <cell r="P162">
            <v>2040000</v>
          </cell>
        </row>
        <row r="163">
          <cell r="P163">
            <v>150000</v>
          </cell>
        </row>
        <row r="164">
          <cell r="P164">
            <v>0</v>
          </cell>
        </row>
        <row r="165">
          <cell r="P165">
            <v>150000</v>
          </cell>
        </row>
        <row r="166">
          <cell r="P166">
            <v>885000</v>
          </cell>
        </row>
        <row r="167">
          <cell r="P167">
            <v>150000</v>
          </cell>
        </row>
        <row r="168">
          <cell r="Q168">
            <v>3000000</v>
          </cell>
        </row>
        <row r="169">
          <cell r="Q169">
            <v>1080000</v>
          </cell>
        </row>
        <row r="170">
          <cell r="P170">
            <v>336000</v>
          </cell>
        </row>
        <row r="171">
          <cell r="P171">
            <v>8700000</v>
          </cell>
        </row>
        <row r="172">
          <cell r="P172">
            <v>2100000</v>
          </cell>
        </row>
        <row r="173">
          <cell r="P173">
            <v>150000</v>
          </cell>
        </row>
        <row r="174">
          <cell r="P174">
            <v>150000</v>
          </cell>
        </row>
        <row r="175">
          <cell r="P175">
            <v>5100000</v>
          </cell>
        </row>
        <row r="176">
          <cell r="P176">
            <v>2040000</v>
          </cell>
        </row>
        <row r="177">
          <cell r="P177">
            <v>325000</v>
          </cell>
        </row>
        <row r="178">
          <cell r="P178">
            <v>5562000</v>
          </cell>
        </row>
        <row r="179">
          <cell r="P179">
            <v>1620000</v>
          </cell>
        </row>
        <row r="180">
          <cell r="P180">
            <v>150000</v>
          </cell>
        </row>
        <row r="181">
          <cell r="P181">
            <v>150000</v>
          </cell>
        </row>
        <row r="182">
          <cell r="P182">
            <v>150000</v>
          </cell>
        </row>
        <row r="183">
          <cell r="P183">
            <v>2470000</v>
          </cell>
        </row>
        <row r="184">
          <cell r="P184">
            <v>33000</v>
          </cell>
        </row>
        <row r="185">
          <cell r="P185">
            <v>3654000</v>
          </cell>
        </row>
        <row r="186">
          <cell r="P186">
            <v>2871000</v>
          </cell>
        </row>
        <row r="187">
          <cell r="P187">
            <v>6303000</v>
          </cell>
        </row>
        <row r="188">
          <cell r="P188">
            <v>2310000</v>
          </cell>
        </row>
        <row r="189">
          <cell r="P189">
            <v>3330000</v>
          </cell>
        </row>
        <row r="190">
          <cell r="P190">
            <v>0</v>
          </cell>
        </row>
        <row r="191">
          <cell r="P191">
            <v>696000</v>
          </cell>
        </row>
        <row r="192">
          <cell r="P192">
            <v>9384000</v>
          </cell>
        </row>
        <row r="193">
          <cell r="P193">
            <v>208000</v>
          </cell>
        </row>
        <row r="194">
          <cell r="P194">
            <v>624000</v>
          </cell>
        </row>
        <row r="195">
          <cell r="P195">
            <v>115000</v>
          </cell>
        </row>
        <row r="196">
          <cell r="P196">
            <v>115000</v>
          </cell>
        </row>
        <row r="197">
          <cell r="P197">
            <v>115000</v>
          </cell>
        </row>
        <row r="198">
          <cell r="P198">
            <v>0</v>
          </cell>
        </row>
        <row r="199">
          <cell r="P199">
            <v>2925000</v>
          </cell>
        </row>
        <row r="200">
          <cell r="P200">
            <v>580000</v>
          </cell>
        </row>
        <row r="201">
          <cell r="P201">
            <v>175000</v>
          </cell>
        </row>
        <row r="202">
          <cell r="P202">
            <v>0</v>
          </cell>
        </row>
        <row r="203">
          <cell r="P203">
            <v>0</v>
          </cell>
        </row>
        <row r="204">
          <cell r="P204">
            <v>0</v>
          </cell>
        </row>
        <row r="205">
          <cell r="Q205">
            <v>816000</v>
          </cell>
        </row>
        <row r="206">
          <cell r="P206">
            <v>150000</v>
          </cell>
        </row>
        <row r="207">
          <cell r="Q207">
            <v>5994000</v>
          </cell>
        </row>
        <row r="208">
          <cell r="P208">
            <v>150000</v>
          </cell>
        </row>
        <row r="209">
          <cell r="P209">
            <v>150000</v>
          </cell>
        </row>
        <row r="210">
          <cell r="P210">
            <v>150000</v>
          </cell>
        </row>
        <row r="211">
          <cell r="P211">
            <v>150000</v>
          </cell>
        </row>
        <row r="212">
          <cell r="P212">
            <v>1950000</v>
          </cell>
        </row>
        <row r="213">
          <cell r="P213">
            <v>208000</v>
          </cell>
        </row>
        <row r="214">
          <cell r="P214">
            <v>420000</v>
          </cell>
        </row>
        <row r="215">
          <cell r="P215">
            <v>2304000</v>
          </cell>
        </row>
        <row r="216">
          <cell r="P216">
            <v>1527000</v>
          </cell>
        </row>
        <row r="217">
          <cell r="P217">
            <v>0</v>
          </cell>
        </row>
        <row r="218">
          <cell r="Q218">
            <v>1400000</v>
          </cell>
        </row>
        <row r="219">
          <cell r="Q219">
            <v>6460000</v>
          </cell>
        </row>
        <row r="220">
          <cell r="Q220">
            <v>6868000</v>
          </cell>
        </row>
        <row r="221">
          <cell r="Q221">
            <v>6460000</v>
          </cell>
        </row>
        <row r="222">
          <cell r="Q222">
            <v>6460000</v>
          </cell>
        </row>
        <row r="223">
          <cell r="P223">
            <v>6248000</v>
          </cell>
        </row>
        <row r="224">
          <cell r="P224">
            <v>225000</v>
          </cell>
        </row>
        <row r="225">
          <cell r="P225">
            <v>1890000</v>
          </cell>
        </row>
        <row r="226">
          <cell r="P226">
            <v>150000</v>
          </cell>
        </row>
        <row r="227">
          <cell r="P227">
            <v>150000</v>
          </cell>
        </row>
        <row r="228">
          <cell r="P228">
            <v>150000</v>
          </cell>
        </row>
        <row r="229">
          <cell r="P229">
            <v>1950000</v>
          </cell>
        </row>
        <row r="230">
          <cell r="P230">
            <v>1950000</v>
          </cell>
        </row>
        <row r="231">
          <cell r="P231">
            <v>1770000</v>
          </cell>
        </row>
        <row r="232">
          <cell r="P232">
            <v>208000</v>
          </cell>
        </row>
        <row r="233">
          <cell r="P233">
            <v>1605000</v>
          </cell>
        </row>
        <row r="234">
          <cell r="P234">
            <v>0</v>
          </cell>
        </row>
        <row r="235">
          <cell r="P235">
            <v>0</v>
          </cell>
        </row>
        <row r="236">
          <cell r="P236">
            <v>0</v>
          </cell>
        </row>
        <row r="237">
          <cell r="P237">
            <v>150000</v>
          </cell>
        </row>
        <row r="238">
          <cell r="P238">
            <v>150000</v>
          </cell>
        </row>
        <row r="239">
          <cell r="P239">
            <v>0</v>
          </cell>
        </row>
        <row r="240">
          <cell r="P240">
            <v>2640000</v>
          </cell>
        </row>
        <row r="241">
          <cell r="P241">
            <v>150000</v>
          </cell>
        </row>
        <row r="242">
          <cell r="P242">
            <v>150000</v>
          </cell>
        </row>
        <row r="243">
          <cell r="P243">
            <v>1950000</v>
          </cell>
        </row>
        <row r="244">
          <cell r="P244">
            <v>1950000</v>
          </cell>
        </row>
        <row r="245">
          <cell r="P245">
            <v>1770000</v>
          </cell>
        </row>
        <row r="246">
          <cell r="P246">
            <v>0</v>
          </cell>
        </row>
        <row r="247">
          <cell r="P247">
            <v>208000</v>
          </cell>
        </row>
        <row r="248">
          <cell r="Q248">
            <v>880000</v>
          </cell>
        </row>
        <row r="249">
          <cell r="Q249">
            <v>1470000</v>
          </cell>
        </row>
        <row r="250">
          <cell r="Q250">
            <v>420000</v>
          </cell>
        </row>
        <row r="251">
          <cell r="P251">
            <v>481000</v>
          </cell>
        </row>
        <row r="252">
          <cell r="P252">
            <v>990000</v>
          </cell>
        </row>
        <row r="253">
          <cell r="P253">
            <v>2176000</v>
          </cell>
        </row>
        <row r="254">
          <cell r="P254">
            <v>495000</v>
          </cell>
        </row>
        <row r="255">
          <cell r="P255">
            <v>2040000</v>
          </cell>
        </row>
        <row r="256">
          <cell r="P256">
            <v>2535000</v>
          </cell>
        </row>
        <row r="257">
          <cell r="P257">
            <v>2610000</v>
          </cell>
        </row>
        <row r="258">
          <cell r="P258">
            <v>2178000</v>
          </cell>
        </row>
        <row r="259">
          <cell r="P259">
            <v>4050000</v>
          </cell>
        </row>
        <row r="260">
          <cell r="P260">
            <v>208000</v>
          </cell>
        </row>
        <row r="261">
          <cell r="P261">
            <v>1530000</v>
          </cell>
        </row>
        <row r="262">
          <cell r="P262">
            <v>1620000</v>
          </cell>
        </row>
        <row r="263">
          <cell r="P263">
            <v>1620000</v>
          </cell>
        </row>
        <row r="264">
          <cell r="P264">
            <v>1620000</v>
          </cell>
        </row>
        <row r="265">
          <cell r="P265">
            <v>150000</v>
          </cell>
        </row>
        <row r="266">
          <cell r="Q266">
            <v>375000</v>
          </cell>
        </row>
        <row r="267">
          <cell r="P267">
            <v>150000</v>
          </cell>
        </row>
        <row r="268">
          <cell r="P268">
            <v>150000</v>
          </cell>
        </row>
        <row r="269">
          <cell r="P269">
            <v>156000</v>
          </cell>
        </row>
        <row r="270">
          <cell r="Q270">
            <v>115000</v>
          </cell>
        </row>
        <row r="271">
          <cell r="P271">
            <v>2664000</v>
          </cell>
        </row>
        <row r="272">
          <cell r="Q272">
            <v>225000</v>
          </cell>
        </row>
        <row r="273">
          <cell r="P273">
            <v>0</v>
          </cell>
        </row>
        <row r="274">
          <cell r="P274">
            <v>3510000</v>
          </cell>
        </row>
        <row r="275">
          <cell r="P275">
            <v>630000</v>
          </cell>
        </row>
        <row r="276">
          <cell r="P276">
            <v>150000</v>
          </cell>
        </row>
        <row r="277">
          <cell r="P277">
            <v>390000</v>
          </cell>
        </row>
        <row r="278">
          <cell r="P278">
            <v>150000</v>
          </cell>
        </row>
        <row r="279">
          <cell r="P279">
            <v>150000</v>
          </cell>
        </row>
        <row r="280">
          <cell r="P280">
            <v>150000</v>
          </cell>
        </row>
        <row r="281">
          <cell r="P281">
            <v>150000</v>
          </cell>
        </row>
        <row r="282">
          <cell r="P282">
            <v>0</v>
          </cell>
        </row>
        <row r="283">
          <cell r="P283">
            <v>150000</v>
          </cell>
        </row>
        <row r="284">
          <cell r="P284">
            <v>150000</v>
          </cell>
        </row>
        <row r="285">
          <cell r="P285">
            <v>150000</v>
          </cell>
        </row>
        <row r="286">
          <cell r="P286">
            <v>150000</v>
          </cell>
        </row>
        <row r="287">
          <cell r="P287">
            <v>150000</v>
          </cell>
        </row>
        <row r="288">
          <cell r="P288">
            <v>775000</v>
          </cell>
        </row>
        <row r="289">
          <cell r="P289">
            <v>1290000</v>
          </cell>
        </row>
        <row r="290">
          <cell r="P290">
            <v>208000</v>
          </cell>
        </row>
        <row r="291">
          <cell r="P291">
            <v>1716000</v>
          </cell>
        </row>
        <row r="292">
          <cell r="P292">
            <v>115000</v>
          </cell>
        </row>
        <row r="293">
          <cell r="P293">
            <v>1260000</v>
          </cell>
        </row>
        <row r="294">
          <cell r="P294">
            <v>1527000</v>
          </cell>
        </row>
        <row r="295">
          <cell r="P295">
            <v>0</v>
          </cell>
        </row>
        <row r="296">
          <cell r="P296">
            <v>8750000</v>
          </cell>
        </row>
        <row r="297">
          <cell r="Q297">
            <v>5800000</v>
          </cell>
        </row>
        <row r="298">
          <cell r="P298">
            <v>5800000</v>
          </cell>
        </row>
        <row r="299">
          <cell r="P299">
            <v>20200000</v>
          </cell>
        </row>
        <row r="300">
          <cell r="P300">
            <v>8400000</v>
          </cell>
        </row>
        <row r="301">
          <cell r="P301">
            <v>0</v>
          </cell>
        </row>
        <row r="302">
          <cell r="P302">
            <v>1770000</v>
          </cell>
        </row>
        <row r="303">
          <cell r="Q303">
            <v>1540000</v>
          </cell>
        </row>
        <row r="304">
          <cell r="P304">
            <v>2134000</v>
          </cell>
        </row>
        <row r="305">
          <cell r="P305">
            <v>165000</v>
          </cell>
        </row>
        <row r="306">
          <cell r="P306">
            <v>270000</v>
          </cell>
        </row>
        <row r="307">
          <cell r="P307">
            <v>150000</v>
          </cell>
        </row>
        <row r="308">
          <cell r="Q308">
            <v>3726000</v>
          </cell>
        </row>
        <row r="309">
          <cell r="P309">
            <v>275000</v>
          </cell>
        </row>
        <row r="310">
          <cell r="P310">
            <v>150000</v>
          </cell>
        </row>
        <row r="311">
          <cell r="P311">
            <v>150000</v>
          </cell>
        </row>
        <row r="312">
          <cell r="P312">
            <v>150000</v>
          </cell>
        </row>
        <row r="313">
          <cell r="P313">
            <v>0</v>
          </cell>
        </row>
        <row r="314">
          <cell r="P314">
            <v>225000</v>
          </cell>
        </row>
        <row r="315">
          <cell r="P315">
            <v>1950000</v>
          </cell>
        </row>
        <row r="316">
          <cell r="P316">
            <v>0</v>
          </cell>
        </row>
        <row r="317">
          <cell r="P317">
            <v>1770000</v>
          </cell>
        </row>
        <row r="318">
          <cell r="P318">
            <v>156000</v>
          </cell>
        </row>
        <row r="319">
          <cell r="P319">
            <v>9630000</v>
          </cell>
        </row>
        <row r="320">
          <cell r="Q320">
            <v>770000</v>
          </cell>
        </row>
        <row r="321">
          <cell r="P321">
            <v>3480000</v>
          </cell>
        </row>
        <row r="322">
          <cell r="P322">
            <v>0</v>
          </cell>
        </row>
        <row r="323">
          <cell r="Q323">
            <v>13300000</v>
          </cell>
        </row>
        <row r="324">
          <cell r="P324">
            <v>13300000</v>
          </cell>
        </row>
        <row r="325">
          <cell r="P325">
            <v>0</v>
          </cell>
        </row>
        <row r="326">
          <cell r="P326">
            <v>990000</v>
          </cell>
        </row>
        <row r="327">
          <cell r="P327">
            <v>2040000</v>
          </cell>
        </row>
        <row r="328">
          <cell r="P328">
            <v>2040000</v>
          </cell>
        </row>
        <row r="329">
          <cell r="P329">
            <v>4290000</v>
          </cell>
        </row>
        <row r="330">
          <cell r="P330">
            <v>4752000</v>
          </cell>
        </row>
        <row r="331">
          <cell r="P331">
            <v>150000</v>
          </cell>
        </row>
        <row r="332">
          <cell r="P332">
            <v>3225000</v>
          </cell>
        </row>
        <row r="333">
          <cell r="P333">
            <v>2021000</v>
          </cell>
        </row>
        <row r="334">
          <cell r="P334">
            <v>1950000</v>
          </cell>
        </row>
        <row r="335">
          <cell r="P335">
            <v>208000</v>
          </cell>
        </row>
        <row r="336">
          <cell r="P336">
            <v>115000</v>
          </cell>
        </row>
        <row r="337">
          <cell r="P337">
            <v>420000</v>
          </cell>
        </row>
        <row r="338">
          <cell r="Q338">
            <v>12250000</v>
          </cell>
        </row>
        <row r="339">
          <cell r="P339">
            <v>4760000</v>
          </cell>
        </row>
        <row r="340">
          <cell r="P340">
            <v>150000</v>
          </cell>
        </row>
        <row r="341">
          <cell r="P341">
            <v>150000</v>
          </cell>
        </row>
        <row r="342">
          <cell r="P342">
            <v>150000</v>
          </cell>
        </row>
        <row r="343">
          <cell r="P343">
            <v>150000</v>
          </cell>
        </row>
        <row r="344">
          <cell r="P344">
            <v>150000</v>
          </cell>
        </row>
        <row r="345">
          <cell r="P345">
            <v>400000</v>
          </cell>
        </row>
        <row r="346">
          <cell r="P346">
            <v>150000</v>
          </cell>
        </row>
        <row r="347">
          <cell r="P347">
            <v>190000</v>
          </cell>
        </row>
        <row r="348">
          <cell r="P348">
            <v>450000</v>
          </cell>
        </row>
        <row r="349">
          <cell r="P349">
            <v>1770000</v>
          </cell>
        </row>
        <row r="350">
          <cell r="P350">
            <v>0</v>
          </cell>
        </row>
        <row r="351">
          <cell r="P351">
            <v>3480000</v>
          </cell>
        </row>
        <row r="352">
          <cell r="Q352">
            <v>895000</v>
          </cell>
        </row>
        <row r="353">
          <cell r="P353">
            <v>2134000</v>
          </cell>
        </row>
        <row r="354">
          <cell r="P354">
            <v>208000</v>
          </cell>
        </row>
        <row r="355">
          <cell r="P355">
            <v>0</v>
          </cell>
        </row>
        <row r="356">
          <cell r="P356">
            <v>1012000</v>
          </cell>
        </row>
        <row r="357">
          <cell r="P357">
            <v>7500000</v>
          </cell>
        </row>
        <row r="358">
          <cell r="P358">
            <v>150000</v>
          </cell>
        </row>
        <row r="359">
          <cell r="P359">
            <v>5780000</v>
          </cell>
        </row>
        <row r="360">
          <cell r="P360">
            <v>5712000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od_Pac"/>
      <sheetName val="Rsm_G_D"/>
      <sheetName val="Rsm_Mcrp_"/>
      <sheetName val="Rsm_Mov_PAC"/>
      <sheetName val="TD_PAC  2"/>
      <sheetName val="TD_PAC"/>
      <sheetName val="HW_PPTO"/>
      <sheetName val="TD_Mov Para PPTO"/>
      <sheetName val="Movimientos"/>
      <sheetName val="Cons_Mov_Gts"/>
      <sheetName val="Cons_Mov_Ing"/>
      <sheetName val="CCR_Pac"/>
      <sheetName val="CR_Pac"/>
      <sheetName val="CCR_Ppto"/>
      <sheetName val="CR_Ppto"/>
      <sheetName val="PPTO"/>
      <sheetName val="TD_GASTOS"/>
      <sheetName val="TD_G"/>
      <sheetName val="PPTO_GASTOS"/>
      <sheetName val="RSM_GTS"/>
      <sheetName val="TD_I"/>
      <sheetName val="PPTO_INGRESOS"/>
      <sheetName val="RSM_ING"/>
      <sheetName val="Flujo de PAC"/>
      <sheetName val="POS-FIN"/>
      <sheetName val="Hoja1"/>
      <sheetName val="PrgPptal_PDV"/>
      <sheetName val="PROG_PPTAL"/>
      <sheetName val="Prog_FyO"/>
      <sheetName val="GESTORES"/>
      <sheetName val="FONDOS"/>
      <sheetName val="PAC_Fuentes"/>
      <sheetName val="PMR_2020"/>
      <sheetName val="Fuentes y Usos"/>
      <sheetName val="Estr_Prog_Pptal"/>
      <sheetName val="RSM PAC X F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89">
          <cell r="FX89">
            <v>1127921874629.3201</v>
          </cell>
          <cell r="FY89">
            <v>845460769445.04016</v>
          </cell>
          <cell r="FZ89">
            <v>161701494632.45001</v>
          </cell>
          <cell r="GA89">
            <v>63339116400</v>
          </cell>
          <cell r="GB89">
            <v>966384873317.82007</v>
          </cell>
          <cell r="GC89">
            <v>309079348065.9104</v>
          </cell>
          <cell r="GD89">
            <v>40903896191.180008</v>
          </cell>
          <cell r="GE89">
            <v>22118421600</v>
          </cell>
          <cell r="GF89">
            <v>514102437627.82013</v>
          </cell>
          <cell r="GG89">
            <v>200882531946.04962</v>
          </cell>
          <cell r="GH89">
            <v>27431761285.369995</v>
          </cell>
          <cell r="GI89">
            <v>15080742000</v>
          </cell>
          <cell r="GJ89">
            <v>518371193874</v>
          </cell>
          <cell r="GK89">
            <v>22042590543</v>
          </cell>
          <cell r="GL89">
            <v>17559655891</v>
          </cell>
          <cell r="GM89">
            <v>0</v>
          </cell>
          <cell r="GN89">
            <v>677122058000</v>
          </cell>
        </row>
      </sheetData>
      <sheetData sheetId="20">
        <row r="161">
          <cell r="C161">
            <v>334011600000000</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Gerencias"/>
      <sheetName val="P"/>
      <sheetName val="P S"/>
      <sheetName val="C.C."/>
      <sheetName val="Fuentes"/>
      <sheetName val="Programas"/>
      <sheetName val="BVTL"/>
      <sheetName val="PBQ"/>
      <sheetName val="Rub Inv"/>
      <sheetName val="3"/>
      <sheetName val="Proy Empr"/>
      <sheetName val="Base_Datos"/>
      <sheetName val="Hoja2"/>
      <sheetName val="S.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Hoja1"/>
      <sheetName val="PPTO_GASTOS"/>
      <sheetName val="PMR"/>
      <sheetName val="FLUJO_PAC"/>
      <sheetName val="RSM_GTS"/>
      <sheetName val="RSM_GTS_Nuevo Plan"/>
      <sheetName val="Fuentes_Usos-2018"/>
      <sheetName val="PPTO_INGRESOS"/>
      <sheetName val="RSM_ING"/>
      <sheetName val="RSM_ING NVO PLAN"/>
      <sheetName val="Fts_Usos_Ing_2019"/>
      <sheetName val="POS-FIN"/>
      <sheetName val="PrgPptal_PDV"/>
      <sheetName val="PROG_PPTAL"/>
      <sheetName val="GESTORES"/>
      <sheetName val="FUENTES"/>
      <sheetName val="TD_F_y_U"/>
      <sheetName val="Estr_Prog_Pptal"/>
      <sheetName val="Base Pry Cierr 2018-08 Base Ago"/>
    </sheetNames>
    <sheetDataSet>
      <sheetData sheetId="0"/>
      <sheetData sheetId="1"/>
      <sheetData sheetId="2">
        <row r="70">
          <cell r="AT70">
            <v>0</v>
          </cell>
        </row>
        <row r="76">
          <cell r="BF76">
            <v>4046056461693</v>
          </cell>
          <cell r="BP76">
            <v>2116591096854</v>
          </cell>
          <cell r="BQ76">
            <v>955770449523</v>
          </cell>
        </row>
      </sheetData>
      <sheetData sheetId="3"/>
      <sheetData sheetId="4"/>
      <sheetData sheetId="5">
        <row r="76">
          <cell r="BF76">
            <v>103228190</v>
          </cell>
        </row>
      </sheetData>
      <sheetData sheetId="6"/>
      <sheetData sheetId="7">
        <row r="133">
          <cell r="S133">
            <v>0</v>
          </cell>
        </row>
        <row r="134">
          <cell r="AA134">
            <v>445138000439</v>
          </cell>
        </row>
        <row r="136">
          <cell r="AB136">
            <v>892719111563</v>
          </cell>
        </row>
      </sheetData>
      <sheetData sheetId="8">
        <row r="74">
          <cell r="BA74">
            <v>5419077626000</v>
          </cell>
        </row>
      </sheetData>
      <sheetData sheetId="9">
        <row r="5">
          <cell r="C5" t="str">
            <v>C.S.H.</v>
          </cell>
        </row>
      </sheetData>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ion-visión-objetivo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UDC"/>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 TOTAL (2) 2001"/>
      <sheetName val="PAC TOTAL (2) 2000"/>
      <sheetName val="PAC TOTAL"/>
      <sheetName val="RESUMEN"/>
      <sheetName val="ejec ppto 2000"/>
      <sheetName val="ejec ppto 2001"/>
      <sheetName val="RELACION VIG-FUTURA"/>
      <sheetName val="PLAN UDC"/>
      <sheetName val="PLAN DU"/>
      <sheetName val="PLAN DUE"/>
      <sheetName val="PLAN DGC"/>
      <sheetName val="Anexo Reasentamiento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I"/>
      <sheetName val="FCE"/>
      <sheetName val="Retos"/>
      <sheetName val="Problemas"/>
      <sheetName val="Acciones EstrateI"/>
      <sheetName val="Acciones Estrate II"/>
    </sheetNames>
    <sheetDataSet>
      <sheetData sheetId="0">
        <row r="3">
          <cell r="A3" t="str">
            <v>Ambiente Laboral</v>
          </cell>
        </row>
        <row r="4">
          <cell r="A4" t="str">
            <v>Apoyo gerencial</v>
          </cell>
        </row>
        <row r="5">
          <cell r="A5" t="str">
            <v>Balance de Control</v>
          </cell>
        </row>
        <row r="6">
          <cell r="A6" t="str">
            <v>Comunicación</v>
          </cell>
        </row>
        <row r="7">
          <cell r="A7" t="str">
            <v>Contratación</v>
          </cell>
        </row>
        <row r="8">
          <cell r="A8" t="str">
            <v>Financiero</v>
          </cell>
        </row>
        <row r="9">
          <cell r="A9" t="str">
            <v>Gente - Capacidades</v>
          </cell>
        </row>
        <row r="10">
          <cell r="A10" t="str">
            <v>Gente - Capacitación</v>
          </cell>
        </row>
        <row r="11">
          <cell r="A11" t="str">
            <v>Gente - Estructura</v>
          </cell>
        </row>
        <row r="12">
          <cell r="A12" t="str">
            <v>Gente - Motivación</v>
          </cell>
        </row>
        <row r="13">
          <cell r="A13" t="str">
            <v>Gestión</v>
          </cell>
        </row>
        <row r="14">
          <cell r="A14" t="str">
            <v>Imagen</v>
          </cell>
        </row>
        <row r="15">
          <cell r="A15" t="str">
            <v>Información</v>
          </cell>
        </row>
        <row r="16">
          <cell r="A16" t="str">
            <v>Infraestructura</v>
          </cell>
        </row>
        <row r="17">
          <cell r="A17" t="str">
            <v>Normatividad</v>
          </cell>
        </row>
        <row r="18">
          <cell r="A18" t="str">
            <v>Orientación a metas</v>
          </cell>
        </row>
        <row r="19">
          <cell r="A19" t="str">
            <v>Proceso - Interventoria</v>
          </cell>
        </row>
        <row r="20">
          <cell r="A20" t="str">
            <v>Procesos</v>
          </cell>
        </row>
        <row r="21">
          <cell r="A21" t="str">
            <v>Procesos - Clientes</v>
          </cell>
        </row>
        <row r="22">
          <cell r="A22" t="str">
            <v>Recursos</v>
          </cell>
        </row>
        <row r="23">
          <cell r="A23" t="str">
            <v>Seguridad</v>
          </cell>
        </row>
        <row r="24">
          <cell r="A24" t="str">
            <v>Servicios</v>
          </cell>
        </row>
        <row r="25">
          <cell r="A25" t="str">
            <v>Servicios compartidos</v>
          </cell>
        </row>
        <row r="26">
          <cell r="A26" t="str">
            <v>Sistema de Información</v>
          </cell>
        </row>
        <row r="27">
          <cell r="A27" t="str">
            <v>Tecnología</v>
          </cell>
        </row>
      </sheetData>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ARIOS"/>
      <sheetName val="DATOSBASICOS-CODIGOS-CRA"/>
      <sheetName val="DATOSBASICOS"/>
      <sheetName val="ACTUALIZACION"/>
      <sheetName val="RESUMENPORCADENADEVALOR"/>
      <sheetName val="MENU"/>
      <sheetName val="TOTAL TARIFAS"/>
      <sheetName val="METASCORPORATIVASPORPROGRAMA"/>
      <sheetName val="formatoplurianual"/>
      <sheetName val="RESUMEN"/>
      <sheetName val="METASCRA"/>
      <sheetName val="REPORTE"/>
      <sheetName val="TEMPORAL"/>
      <sheetName val="Hoja1"/>
    </sheetNames>
    <sheetDataSet>
      <sheetData sheetId="0"/>
      <sheetData sheetId="1">
        <row r="5">
          <cell r="A5" t="str">
            <v>ACUEDUCTO</v>
          </cell>
        </row>
      </sheetData>
      <sheetData sheetId="2">
        <row r="6">
          <cell r="A6" t="str">
            <v>TARIFAS</v>
          </cell>
          <cell r="J6" t="str">
            <v>Z1</v>
          </cell>
        </row>
        <row r="7">
          <cell r="J7" t="str">
            <v>Z2</v>
          </cell>
        </row>
        <row r="8">
          <cell r="J8" t="str">
            <v>Z3</v>
          </cell>
        </row>
        <row r="9">
          <cell r="J9" t="str">
            <v>Z4</v>
          </cell>
        </row>
        <row r="10">
          <cell r="J10" t="str">
            <v>Z5</v>
          </cell>
        </row>
        <row r="11">
          <cell r="J11" t="str">
            <v>GSC</v>
          </cell>
        </row>
        <row r="12">
          <cell r="J12" t="str">
            <v>GSM-ABAS</v>
          </cell>
        </row>
        <row r="13">
          <cell r="J13" t="str">
            <v>GSM-RTRONCAL</v>
          </cell>
        </row>
        <row r="14">
          <cell r="J14" t="str">
            <v>GSM-SRM</v>
          </cell>
        </row>
        <row r="15">
          <cell r="J15" t="str">
            <v>GSM-AMBIENTAL</v>
          </cell>
        </row>
        <row r="16">
          <cell r="J16" t="str">
            <v>GSM-BIENES RAICES</v>
          </cell>
        </row>
        <row r="17">
          <cell r="J17" t="str">
            <v>TEC-GERENCIA</v>
          </cell>
        </row>
        <row r="18">
          <cell r="J18" t="str">
            <v>TEC- ING. ESP</v>
          </cell>
        </row>
        <row r="19">
          <cell r="J19" t="str">
            <v>TEC- INFORMATICA</v>
          </cell>
        </row>
        <row r="20">
          <cell r="J20" t="str">
            <v>TEC- INF TECNICA Y GEOG</v>
          </cell>
        </row>
        <row r="21">
          <cell r="J21" t="str">
            <v>TEC- ELECTROMECANICA</v>
          </cell>
        </row>
        <row r="22">
          <cell r="J22" t="str">
            <v>TEC- SERVICIOS TECNICOS</v>
          </cell>
        </row>
        <row r="23">
          <cell r="J23" t="str">
            <v>G.PLANEAMIENTO</v>
          </cell>
        </row>
        <row r="24">
          <cell r="J24" t="str">
            <v>JURIDICA</v>
          </cell>
        </row>
        <row r="25">
          <cell r="J25" t="str">
            <v>GESTION HUMANA</v>
          </cell>
        </row>
        <row r="26">
          <cell r="J26" t="str">
            <v>G. AGUAS DE BOGOTA</v>
          </cell>
        </row>
      </sheetData>
      <sheetData sheetId="3">
        <row r="2">
          <cell r="B2">
            <v>1.0317249539442097</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BASICOS-CODIGOS-CRA"/>
      <sheetName val="DATOSBASICOS"/>
      <sheetName val="ACTUALIZACION"/>
      <sheetName val="MENU"/>
      <sheetName val="Analisis Tarifas"/>
      <sheetName val="TOTAL TARIFAS"/>
      <sheetName val="analisis tarifario"/>
      <sheetName val="MACROPROYECTOS BP"/>
      <sheetName val="Consecutivos y Fichas"/>
    </sheetNames>
    <sheetDataSet>
      <sheetData sheetId="0" refreshError="1"/>
      <sheetData sheetId="1">
        <row r="5">
          <cell r="J5" t="str">
            <v>TODAS LAS IDENTIFICADAS</v>
          </cell>
        </row>
        <row r="6">
          <cell r="J6" t="str">
            <v>Ger. Zona 1</v>
          </cell>
        </row>
        <row r="7">
          <cell r="J7" t="str">
            <v>Ger. Zona 2</v>
          </cell>
        </row>
        <row r="8">
          <cell r="J8" t="str">
            <v>Ger. Zona 3</v>
          </cell>
        </row>
        <row r="9">
          <cell r="J9" t="str">
            <v>Ger. Zona 4</v>
          </cell>
        </row>
        <row r="10">
          <cell r="J10" t="str">
            <v>Ger. Zona 5</v>
          </cell>
        </row>
        <row r="11">
          <cell r="J11" t="str">
            <v>GSC</v>
          </cell>
        </row>
        <row r="12">
          <cell r="J12" t="str">
            <v>Abastecimiento</v>
          </cell>
        </row>
        <row r="13">
          <cell r="J13" t="str">
            <v>Red Troncal</v>
          </cell>
        </row>
        <row r="14">
          <cell r="J14" t="str">
            <v>Red Matriz</v>
          </cell>
        </row>
        <row r="15">
          <cell r="J15" t="str">
            <v>GSM-AMBIENTAL</v>
          </cell>
        </row>
        <row r="16">
          <cell r="J16" t="str">
            <v>Dir Bienes Raíces</v>
          </cell>
        </row>
        <row r="17">
          <cell r="J17" t="str">
            <v>Ger. Tecnología</v>
          </cell>
        </row>
        <row r="18">
          <cell r="J18" t="str">
            <v>TEC- ING. ESP</v>
          </cell>
        </row>
        <row r="19">
          <cell r="J19" t="str">
            <v>Informática</v>
          </cell>
        </row>
        <row r="20">
          <cell r="J20" t="str">
            <v>Inf Tecnica y Geo.</v>
          </cell>
        </row>
        <row r="21">
          <cell r="J21" t="str">
            <v>TEC- ELECTROMECANICA</v>
          </cell>
        </row>
        <row r="22">
          <cell r="J22" t="str">
            <v>Serv. Tecnicos</v>
          </cell>
        </row>
        <row r="23">
          <cell r="J23" t="str">
            <v>G.PLANEAMIENTO</v>
          </cell>
        </row>
        <row r="24">
          <cell r="J24" t="str">
            <v>JURIDICA</v>
          </cell>
        </row>
        <row r="25">
          <cell r="J25" t="str">
            <v>GESTION HUMANA</v>
          </cell>
        </row>
        <row r="26">
          <cell r="J26" t="str">
            <v>Servicios Administrativos</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DATOSESTADIST"/>
      <sheetName val="Res99SH"/>
      <sheetName val="Ing99SH"/>
      <sheetName val="Egre99SH"/>
      <sheetName val="Módulo1"/>
      <sheetName val="PERSONAL"/>
    </sheetNames>
    <sheetDataSet>
      <sheetData sheetId="0"/>
      <sheetData sheetId="1"/>
      <sheetData sheetId="2"/>
      <sheetData sheetId="3"/>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DE MANDO"/>
      <sheetName val="BATERIA INDICADORES"/>
      <sheetName val="OBJETIVO ESTRATEGICO"/>
      <sheetName val="METAS"/>
      <sheetName val="ESTRATEGICOS"/>
      <sheetName val="MISIONALES"/>
      <sheetName val="APOYO"/>
      <sheetName val="ARBOL DE DOPONT."/>
      <sheetName val="CONTROL"/>
      <sheetName val="OFICINAS"/>
      <sheetName val="SUB_GENERAL"/>
      <sheetName val="DIRECCIONES"/>
      <sheetName val="DEPENDENCIAS"/>
      <sheetName val="BASE_2016"/>
      <sheetName val="LISTADO"/>
      <sheetName val="Hoja2"/>
      <sheetName val="Hoja1"/>
      <sheetName val="Hoja3"/>
      <sheetName val="HV.IND"/>
      <sheetName val="tablas"/>
      <sheetName val="Hoja4"/>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NUMERO IND</v>
          </cell>
        </row>
        <row r="2">
          <cell r="A2" t="str">
            <v>ID</v>
          </cell>
          <cell r="E2" t="str">
            <v>1.1 Cumplir con las metas del plan de desarrollo de la Bogotá Humana en lo que compete al IDU.</v>
          </cell>
        </row>
        <row r="3">
          <cell r="A3" t="str">
            <v>INDICADOR</v>
          </cell>
          <cell r="E3" t="str">
            <v>1.2 Suscribir, actualizar y divulgar internamente la totalidad de los convenios interinstitucionales e intersectoriales recibidos para el buen desarrollo de los proyectos de Movilidad Humana.</v>
          </cell>
        </row>
        <row r="4">
          <cell r="A4" t="str">
            <v>OBJETIVO IND</v>
          </cell>
          <cell r="E4" t="str">
            <v>1.3 Realizar el 100% de la gestión y coordinación interinstitucional para la ejecución de las obras.</v>
          </cell>
        </row>
        <row r="5">
          <cell r="A5" t="str">
            <v>TIPO IND</v>
          </cell>
          <cell r="E5" t="str">
            <v>1.4 Ejecutar el 100% de los proyectos institucionales de acuerdo con los cronogramas establecidos.</v>
          </cell>
        </row>
        <row r="6">
          <cell r="A6" t="str">
            <v>FÓRMULA IND</v>
          </cell>
          <cell r="E6" t="str">
            <v>1.5 Formular dos (2) programas de  conservación correspondiente a malla vial, espacio público y ciclorutas en la Entidad para la vigencia.</v>
          </cell>
        </row>
        <row r="7">
          <cell r="A7" t="str">
            <v>FUENTE DATOS</v>
          </cell>
          <cell r="E7" t="str">
            <v>1.6 Incorporar nuevas tecnologías, técnicas y/o  materiales a los procesos constructivos  al 100% de los proyectos de la Movilidad Humana.</v>
          </cell>
        </row>
        <row r="8">
          <cell r="A8" t="str">
            <v>UNIDAD DE MEDIDA</v>
          </cell>
          <cell r="E8" t="str">
            <v>1.7 Actualizar el 80% del inventario y diagnóstico de la malla vial, espacio público y ciclorutas existentes de competencia de la Entidad.</v>
          </cell>
        </row>
        <row r="9">
          <cell r="A9" t="str">
            <v>TRANSVERSAL  (SI = T o NO= N.A.)</v>
          </cell>
          <cell r="E9" t="str">
            <v>2.1 Estructurar la propuesta de modificación del Acuerdo 7 de 1987-Estatuto de Valorizacion.</v>
          </cell>
        </row>
        <row r="10">
          <cell r="A10" t="str">
            <v>TIPO DE TRANSVERSALIDAD</v>
          </cell>
          <cell r="E10" t="str">
            <v>2.2 Recuperar el 72% de la cartera vencida por concepto de valorización.</v>
          </cell>
        </row>
        <row r="11">
          <cell r="A11" t="str">
            <v>AREA TRANSVERSAL</v>
          </cell>
          <cell r="E11" t="str">
            <v>2.3 Estructurar la propuesta de modificación de los acuerdos 180 de 2005 y 451 de 2010.</v>
          </cell>
        </row>
        <row r="12">
          <cell r="A12" t="str">
            <v>OFICINAS Y SUB GRAL</v>
          </cell>
          <cell r="E12" t="str">
            <v>2.4 Mantener por encima del 90% la ejecución presupuestal (eficiencia)de la vigencia, pasivos exigibles y reservas.</v>
          </cell>
        </row>
        <row r="13">
          <cell r="A13" t="str">
            <v>DIRECCIÓN TÉCNICAS</v>
          </cell>
          <cell r="E13" t="str">
            <v>2.5 Elaborar un documento técnico de soporte sobre las nuevas alternativas e intrumentos de financiación gestionados en la vigencia 2015 como mecanismos para la ejecución de proyectos de infraestructura</v>
          </cell>
        </row>
        <row r="14">
          <cell r="A14" t="str">
            <v>SUBDIRECCIÓN TEC</v>
          </cell>
          <cell r="E14" t="str">
            <v>3.1 El 100% de los proyectos IDU contaran  con mecanismos de seguimiento y evaluación que permitan medir la satisfacción y percepción ciudadana frente al desarrollo de los mismos.</v>
          </cell>
        </row>
        <row r="15">
          <cell r="A15" t="str">
            <v>AREA</v>
          </cell>
          <cell r="E15" t="str">
            <v>3.2 Mantener actualizados los portales de contratación (SECOP y CAV) de la información de gestión contractual adelantada por el IDU para la consulta de los ciudadanos.</v>
          </cell>
        </row>
        <row r="16">
          <cell r="A16" t="str">
            <v>PROCESOS</v>
          </cell>
          <cell r="E16" t="str">
            <v>3.3 Fortalecer la comunicación de la Entidad con los ciudadanos.</v>
          </cell>
        </row>
        <row r="17">
          <cell r="A17" t="str">
            <v>ID PROC</v>
          </cell>
          <cell r="E17" t="str">
            <v>3.4 El 100% de los proyectos a cargo del IDU contarán con los medios y condiciones para promover procesos de participación ciudadana, gestión social y gestión ambiental en cada una de sus etapas.</v>
          </cell>
        </row>
        <row r="18">
          <cell r="A18" t="str">
            <v>NUMERO PROC</v>
          </cell>
          <cell r="E18" t="str">
            <v>3.5 Lograr el  85% de satisfacción  frente al servicio de atención al ciudadano en los puntos dispuestos por la entidad.</v>
          </cell>
        </row>
        <row r="19">
          <cell r="A19" t="str">
            <v>SIGLA PROC</v>
          </cell>
          <cell r="E19" t="str">
            <v>3.6 Desarrollar una estrategia que articule la implementación de los subsistemas SGSI, SIGA y S&amp;SO.</v>
          </cell>
        </row>
        <row r="20">
          <cell r="A20" t="str">
            <v>SIGLA TIPO PROC</v>
          </cell>
          <cell r="E20" t="str">
            <v>3.7 Integrar los sistemas de información administrativos y financieros de la entidad.</v>
          </cell>
        </row>
        <row r="21">
          <cell r="A21" t="str">
            <v>TIPO PROC</v>
          </cell>
          <cell r="E21" t="str">
            <v>3.8 Estructurar técnicamente la propuesta para la ampliación de la planta de personal de acuerdo con las necesidades de la entidad y presentarla para su aprobación.</v>
          </cell>
        </row>
        <row r="22">
          <cell r="A22" t="str">
            <v>LIDER</v>
          </cell>
          <cell r="E22" t="str">
            <v>3.9 Incrementar el uso de software libre para el desarrollo de las aplicaciones requeridas en la entidad y que sean viables bajo este tipo de  licenciamiento.</v>
          </cell>
        </row>
        <row r="23">
          <cell r="A23" t="str">
            <v>SIGLA LIDER</v>
          </cell>
          <cell r="E23" t="str">
            <v>3.10 Implementar el 100% de las actividades de formación y prevención sobre conductas que puedan constituir falta disciplinaria.</v>
          </cell>
        </row>
        <row r="24">
          <cell r="A24" t="str">
            <v>LIDER OPERATIVO</v>
          </cell>
          <cell r="E24" t="str">
            <v>3.11 Mejorar y fortalecer la percepción favorable del 80% en la efectividad de los canales de comunicación interna definido en el plan de comunicación.</v>
          </cell>
        </row>
        <row r="25">
          <cell r="A25" t="str">
            <v>SIGLA LIDER OP</v>
          </cell>
          <cell r="E25" t="str">
            <v>3.12 Realizar el seguimiento al 100% de los proyectos de inversión.</v>
          </cell>
        </row>
        <row r="26">
          <cell r="A26" t="str">
            <v>FRECUENCIA DE  MEDICION</v>
          </cell>
          <cell r="E26" t="str">
            <v>3.13 Tramitar el 100% de los procesos disciplinarios en cumplimiento de los terminos legales.</v>
          </cell>
        </row>
        <row r="27">
          <cell r="A27" t="str">
            <v>FRECUENCIA DE ANALISIS</v>
          </cell>
          <cell r="E27" t="str">
            <v>3.14 Evaluar el 100% de los procesos y la gestión de las dependencias del IDU.</v>
          </cell>
        </row>
        <row r="28">
          <cell r="A28" t="str">
            <v>IMPACTO
(SI o NO)</v>
          </cell>
          <cell r="E28" t="str">
            <v>3.15 Implementar, evaluar y auditar el 100% del Sistema Integrado de Gestión del IDU.</v>
          </cell>
        </row>
        <row r="29">
          <cell r="A29" t="str">
            <v>IMPACTO_GESTIÓN (Administrativa, Misional o N.A.)</v>
          </cell>
          <cell r="E29" t="str">
            <v>3.16 Mantener un nivel de éxito procesal del 72 %  respecto de los procesos judiciales favorables al IDU.</v>
          </cell>
        </row>
        <row r="30">
          <cell r="A30" t="str">
            <v>OBJETIVO ESTRATEGICO</v>
          </cell>
          <cell r="E30" t="str">
            <v>3.17 Implementar un plan de modernización tecnológica del IDU.</v>
          </cell>
        </row>
        <row r="31">
          <cell r="A31" t="str">
            <v>INICIATIVA ESTRATÉGICA</v>
          </cell>
          <cell r="E31" t="str">
            <v>3.18 Implementar el 100% del procedimiento de prevención de daño antijurídico.</v>
          </cell>
        </row>
        <row r="32">
          <cell r="A32" t="str">
            <v>APLICA A META PLAN DE DESARROLLO  (Si o No)</v>
          </cell>
          <cell r="E32" t="str">
            <v>3.19 Mantener actualizado el 100% de las bases de datos de precios unitarios</v>
          </cell>
        </row>
        <row r="33">
          <cell r="A33" t="str">
            <v>META PLAN DE DESARROLLO</v>
          </cell>
          <cell r="E33" t="str">
            <v>3.20 Cumplir la totalidad de los planes de mejoramiento establecidos por los entes de control internos y externos, en la vigencia correspondiente.</v>
          </cell>
        </row>
        <row r="34">
          <cell r="A34" t="str">
            <v>META ESTRATÉGICA</v>
          </cell>
          <cell r="E34" t="str">
            <v>3.21  Implementar y articular un modelo de gerencia jurídica.</v>
          </cell>
        </row>
        <row r="35">
          <cell r="A35" t="str">
            <v>META ANUAL INICIAL</v>
          </cell>
          <cell r="E35" t="str">
            <v>3.22 Implementar el Proyecto Cero papel</v>
          </cell>
        </row>
        <row r="36">
          <cell r="A36" t="str">
            <v>DESCRIPCION META INICIAL</v>
          </cell>
          <cell r="E36" t="str">
            <v>3.23 Implementar y evaluar el 100% del plan anticorrupción y atención al ciudadano, en el marco de las directrices nacionales y distritales.</v>
          </cell>
        </row>
        <row r="37">
          <cell r="A37" t="str">
            <v>META ANUAL DEFINITIVA</v>
          </cell>
          <cell r="E37" t="str">
            <v>4.1 Implementar un plan de intervención para mejorar el clima organizacional  y que promueva una cultura institucional en el marco del fortalecimiento de la entidad.</v>
          </cell>
        </row>
        <row r="38">
          <cell r="A38" t="str">
            <v>ENERO Dato Numerador</v>
          </cell>
          <cell r="E38" t="str">
            <v>4.2 Implementar el sistema de estímulos que contribuya al mejoramiento de la calidad de vida laboral.</v>
          </cell>
        </row>
        <row r="39">
          <cell r="A39" t="str">
            <v>ENERO  Dato Denominador</v>
          </cell>
          <cell r="E39" t="str">
            <v>4.3 Establecer y consolidar  un sistema de monitoreo y evaluación de la gestión del IDU.</v>
          </cell>
        </row>
        <row r="40">
          <cell r="A40" t="str">
            <v>SEMAFORO</v>
          </cell>
          <cell r="E40" t="str">
            <v>4.4 Estructurar un  proyecto técnico para la nueva sede del IDU.</v>
          </cell>
        </row>
        <row r="41">
          <cell r="A41" t="str">
            <v>ENERO ANALISIS</v>
          </cell>
        </row>
        <row r="42">
          <cell r="A42" t="str">
            <v>ENERO ACCION PREVENTIVA O CORRECTIVA</v>
          </cell>
        </row>
        <row r="43">
          <cell r="A43" t="str">
            <v>FEBRERO Dato Numerador</v>
          </cell>
        </row>
        <row r="44">
          <cell r="A44" t="str">
            <v>FEBRERO  Dato Denominador</v>
          </cell>
        </row>
        <row r="45">
          <cell r="A45" t="str">
            <v>SEMAFORO FEBRERO</v>
          </cell>
        </row>
        <row r="46">
          <cell r="A46" t="str">
            <v>SEMAFORO ACUMULADO FEBRERO</v>
          </cell>
        </row>
        <row r="47">
          <cell r="A47" t="str">
            <v>FEBRERO ANALISIS</v>
          </cell>
        </row>
        <row r="48">
          <cell r="A48" t="str">
            <v>FEBRERO ACCION PREVENTIVA O CORRECTIVA</v>
          </cell>
        </row>
        <row r="49">
          <cell r="A49" t="str">
            <v>MARZO Dato Numerador</v>
          </cell>
        </row>
        <row r="50">
          <cell r="A50" t="str">
            <v>MARZO  Dato Denominador</v>
          </cell>
        </row>
        <row r="51">
          <cell r="A51" t="str">
            <v>SEMAFORO MARZO</v>
          </cell>
        </row>
        <row r="52">
          <cell r="A52" t="str">
            <v>SEMAFORO ACUMULADO MARZO</v>
          </cell>
        </row>
        <row r="53">
          <cell r="A53" t="str">
            <v>MARZO ANALISIS</v>
          </cell>
        </row>
        <row r="54">
          <cell r="A54" t="str">
            <v>MARZO ACCION PREVENTIVA O CORRECTIVA</v>
          </cell>
        </row>
        <row r="55">
          <cell r="A55" t="str">
            <v>ABRIL Dato Numerador</v>
          </cell>
        </row>
        <row r="56">
          <cell r="A56" t="str">
            <v>ABRIL  Dato Denominador</v>
          </cell>
        </row>
        <row r="57">
          <cell r="A57" t="str">
            <v>SEMAFORO ABRIL</v>
          </cell>
        </row>
        <row r="58">
          <cell r="A58" t="str">
            <v>SEMAFORO ACUMULADO ABRIL</v>
          </cell>
        </row>
        <row r="59">
          <cell r="A59" t="str">
            <v>ABRIL ANALISIS</v>
          </cell>
        </row>
        <row r="60">
          <cell r="A60" t="str">
            <v>ABRIL ACCION PREVENTIVA O CORRECTIVA</v>
          </cell>
        </row>
        <row r="61">
          <cell r="A61" t="str">
            <v>MAYO Dato Numerador</v>
          </cell>
        </row>
        <row r="62">
          <cell r="A62" t="str">
            <v>MAYO  Dato Denominador</v>
          </cell>
        </row>
        <row r="63">
          <cell r="A63" t="str">
            <v>SEMAFORO MAYO</v>
          </cell>
        </row>
        <row r="64">
          <cell r="A64" t="str">
            <v>SEMAFORO ACUMULADO MAYO</v>
          </cell>
        </row>
        <row r="65">
          <cell r="A65" t="str">
            <v>MAYO ANALISIS</v>
          </cell>
        </row>
        <row r="66">
          <cell r="A66" t="str">
            <v>MAYO ACCION PREVENTIVA O CORRECTIVA</v>
          </cell>
        </row>
        <row r="67">
          <cell r="A67" t="str">
            <v>JUNIO Dato Numerador</v>
          </cell>
        </row>
        <row r="68">
          <cell r="A68" t="str">
            <v>JUNIO  Dato Denominador</v>
          </cell>
        </row>
        <row r="69">
          <cell r="A69" t="str">
            <v>SEMAFORO JUNIO</v>
          </cell>
        </row>
        <row r="70">
          <cell r="A70" t="str">
            <v>SEMAFORO ACUMULADO JUNIO</v>
          </cell>
        </row>
        <row r="71">
          <cell r="A71" t="str">
            <v>JUNIO ANALISIS</v>
          </cell>
        </row>
        <row r="72">
          <cell r="A72" t="str">
            <v>JUNIO ACCION PREVENTIVA O CORRECTIVA</v>
          </cell>
        </row>
        <row r="73">
          <cell r="A73" t="str">
            <v>JULIO Dato Numerador</v>
          </cell>
        </row>
        <row r="74">
          <cell r="A74" t="str">
            <v>JULIO  Dato Denominador</v>
          </cell>
        </row>
        <row r="75">
          <cell r="A75" t="str">
            <v>SEMAFORO JULIO</v>
          </cell>
        </row>
        <row r="76">
          <cell r="A76" t="str">
            <v>SEMAFORO ACUMULADO JULIO</v>
          </cell>
        </row>
        <row r="77">
          <cell r="A77" t="str">
            <v>JULIO ANALISIS</v>
          </cell>
        </row>
        <row r="78">
          <cell r="A78" t="str">
            <v>JULIO ACCION PREVENTIVA O CORRECTIVA</v>
          </cell>
        </row>
        <row r="79">
          <cell r="A79" t="str">
            <v>AGOSTO Dato Numerador</v>
          </cell>
        </row>
        <row r="80">
          <cell r="A80" t="str">
            <v>AGOSTO  Dato Denominador</v>
          </cell>
        </row>
        <row r="81">
          <cell r="A81" t="str">
            <v>SEMAFORO AGOSTO</v>
          </cell>
        </row>
        <row r="82">
          <cell r="A82" t="str">
            <v>SEMAFORO ACUMULADO AGOSTO</v>
          </cell>
        </row>
        <row r="83">
          <cell r="A83" t="str">
            <v>AGOSTO ANALISIS</v>
          </cell>
        </row>
        <row r="84">
          <cell r="A84" t="str">
            <v>AGOSTO ACCION PREVENTIVA O CORRECTIVA</v>
          </cell>
        </row>
        <row r="85">
          <cell r="A85" t="str">
            <v>SEPTIEMBRE Dato Numerador</v>
          </cell>
        </row>
        <row r="86">
          <cell r="A86" t="str">
            <v>SEPTIEMBRE  Dato Denominador</v>
          </cell>
        </row>
        <row r="87">
          <cell r="A87" t="str">
            <v>SEMAFORO SEPTIEMBRE</v>
          </cell>
        </row>
        <row r="88">
          <cell r="A88" t="str">
            <v>SEMAFORO ACUMULADO SEPTIEMBRE</v>
          </cell>
        </row>
        <row r="89">
          <cell r="A89" t="str">
            <v>SEPTIEMBRE ANALISIS</v>
          </cell>
        </row>
        <row r="90">
          <cell r="A90" t="str">
            <v>SEPTIEMBRE ACCION PREVENTIVA O CORRECTIVA</v>
          </cell>
        </row>
        <row r="91">
          <cell r="A91" t="str">
            <v>OCTUBRE Dato Numerador</v>
          </cell>
        </row>
        <row r="92">
          <cell r="A92" t="str">
            <v>OCTUBRE  Dato Denominador</v>
          </cell>
        </row>
        <row r="93">
          <cell r="A93" t="str">
            <v>SEMAFORO OCTUBRE</v>
          </cell>
        </row>
        <row r="94">
          <cell r="A94" t="str">
            <v>SEMAFORO ACUMULADO OCTUBRE</v>
          </cell>
        </row>
        <row r="95">
          <cell r="A95" t="str">
            <v>OCTUBRE ANALISIS</v>
          </cell>
        </row>
        <row r="96">
          <cell r="A96" t="str">
            <v>OCTUBRE ACCION PREVENTIVA O CORRECTIVA</v>
          </cell>
        </row>
        <row r="97">
          <cell r="A97" t="str">
            <v>NOVIEMBRE Dato Numerador</v>
          </cell>
        </row>
        <row r="98">
          <cell r="A98" t="str">
            <v>NOVIEMBRE  Dato Denominador</v>
          </cell>
        </row>
        <row r="99">
          <cell r="A99" t="str">
            <v>SEMAFORO NOVIEMBRE</v>
          </cell>
        </row>
        <row r="100">
          <cell r="A100" t="str">
            <v>SEMAFORO ACUMULADO NOVIEMBRE</v>
          </cell>
        </row>
        <row r="101">
          <cell r="A101" t="str">
            <v>NOVIEMBRE ANALISIS</v>
          </cell>
        </row>
        <row r="102">
          <cell r="A102" t="str">
            <v>NOVIEMBRE ACCION PREVENTIVA O CORRECTIVA</v>
          </cell>
        </row>
        <row r="103">
          <cell r="A103" t="str">
            <v>DICIEMBRE Dato Numerador</v>
          </cell>
        </row>
        <row r="104">
          <cell r="A104" t="str">
            <v>DICIEMBRE  Dato Denominador</v>
          </cell>
        </row>
        <row r="105">
          <cell r="A105" t="str">
            <v>SEMAFORO DICIEMBRE</v>
          </cell>
        </row>
        <row r="106">
          <cell r="A106" t="str">
            <v>DICIEMBRE ANALISIS</v>
          </cell>
        </row>
        <row r="107">
          <cell r="A107" t="str">
            <v>DICIEMBRE ACCION PREVENTIVA O CORRECTIVA</v>
          </cell>
        </row>
        <row r="108">
          <cell r="A108" t="str">
            <v>SUMATORIA NUMERADOR</v>
          </cell>
        </row>
        <row r="109">
          <cell r="A109" t="str">
            <v>SUMATORIA DENOMINADOR</v>
          </cell>
        </row>
        <row r="110">
          <cell r="A110" t="str">
            <v>META EJECUTADA</v>
          </cell>
        </row>
        <row r="111">
          <cell r="A111" t="str">
            <v>META POR EJECUTAR</v>
          </cell>
        </row>
        <row r="112">
          <cell r="A112" t="str">
            <v>ANALISIS ACUMULADO</v>
          </cell>
        </row>
        <row r="113">
          <cell r="A113" t="str">
            <v>ACCION PREVENTIVA O CORRECTIVA ACUMULADA</v>
          </cell>
        </row>
        <row r="114">
          <cell r="A114" t="str">
            <v>ACTIVO</v>
          </cell>
        </row>
        <row r="115">
          <cell r="A115" t="str">
            <v>comentarios</v>
          </cell>
        </row>
      </sheetData>
      <sheetData sheetId="15"/>
      <sheetData sheetId="16"/>
      <sheetData sheetId="17"/>
      <sheetData sheetId="18"/>
      <sheetData sheetId="19"/>
      <sheetData sheetId="20"/>
      <sheetData sheetId="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TCCEAAB"/>
      <sheetName val="VMISION"/>
      <sheetName val="FR"/>
      <sheetName val="FM"/>
      <sheetName val="FR1"/>
      <sheetName val="FRH"/>
      <sheetName val="SEMAFORO"/>
    </sheetNames>
    <sheetDataSet>
      <sheetData sheetId="0"/>
      <sheetData sheetId="1" refreshError="1"/>
      <sheetData sheetId="2" refreshError="1"/>
      <sheetData sheetId="3">
        <row r="7">
          <cell r="F7" t="str">
            <v>Ene</v>
          </cell>
          <cell r="G7" t="str">
            <v>Feb</v>
          </cell>
          <cell r="H7" t="str">
            <v>Mar</v>
          </cell>
          <cell r="I7" t="str">
            <v>Abr</v>
          </cell>
          <cell r="J7" t="str">
            <v>May</v>
          </cell>
          <cell r="K7" t="str">
            <v>Jun</v>
          </cell>
          <cell r="L7" t="str">
            <v>Jul</v>
          </cell>
          <cell r="M7" t="str">
            <v>Ago</v>
          </cell>
          <cell r="N7" t="str">
            <v>Sep</v>
          </cell>
          <cell r="O7" t="str">
            <v>Oct</v>
          </cell>
          <cell r="P7" t="str">
            <v>Nov</v>
          </cell>
          <cell r="Q7" t="str">
            <v>Dic</v>
          </cell>
        </row>
      </sheetData>
      <sheetData sheetId="4" refreshError="1"/>
      <sheetData sheetId="5"/>
      <sheetData sheetId="6"/>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gnóstico"/>
      <sheetName val="PLAN2010"/>
      <sheetName val="MAPA2010"/>
      <sheetName val="SIG"/>
      <sheetName val="PRODUCTIVIDAD"/>
      <sheetName val="EXPANSION"/>
      <sheetName val="RETOS"/>
      <sheetName val="PENDIENTE"/>
      <sheetName val="PRODUCTOS"/>
      <sheetName val="PLAN2009"/>
      <sheetName val="Hoja1"/>
      <sheetName val="COMPARATIVO"/>
      <sheetName val="INDICADORES"/>
      <sheetName val="REPORTES"/>
      <sheetName val="REPORTESJD"/>
      <sheetName val="VALIDACION"/>
      <sheetName val="VALIDACION2"/>
      <sheetName val="MODIFICACIONES"/>
      <sheetName val="PDD+"/>
      <sheetName val="Hoja2"/>
      <sheetName val="HAROLDEJ"/>
      <sheetName val="ALINEARRETOS"/>
      <sheetName val="RECM26-2010"/>
      <sheetName val="Apoyo"/>
      <sheetName val="Hoja3"/>
      <sheetName val="Hoja4"/>
      <sheetName val="ESTRATEGIAS"/>
      <sheetName val="ANEXO"/>
      <sheetName val="Mapa Estratégi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María Victoria-Mónica López</v>
          </cell>
        </row>
        <row r="3">
          <cell r="A3" t="str">
            <v>Yaned Correcha-Juan David</v>
          </cell>
        </row>
        <row r="4">
          <cell r="A4" t="str">
            <v>Yolanda Herrera-Mónica</v>
          </cell>
        </row>
        <row r="5">
          <cell r="A5" t="str">
            <v>Fanny-Germán-Nestor H</v>
          </cell>
        </row>
        <row r="6">
          <cell r="A6" t="str">
            <v>Carlos Campus</v>
          </cell>
        </row>
      </sheetData>
      <sheetData sheetId="24"/>
      <sheetData sheetId="25"/>
      <sheetData sheetId="26"/>
      <sheetData sheetId="27"/>
      <sheetData sheetId="2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GESTIÓNOPORTUN"/>
      <sheetName val="10.RUMBOESTRAT"/>
      <sheetName val="9.AGENDACAMBIO"/>
      <sheetName val="8.PESTAL"/>
      <sheetName val="7.RIESGOS"/>
      <sheetName val="6.ESTRATEGIASPS"/>
      <sheetName val="5.DIAGNGT"/>
      <sheetName val="5.DIAGNRYG"/>
      <sheetName val="5.DIAGNGO"/>
      <sheetName val="5.DIAGNPS"/>
      <sheetName val="4.GRAFICAS"/>
      <sheetName val="3.DOFAGT"/>
      <sheetName val="3.DOFARYG"/>
      <sheetName val="3.DOFAGO"/>
      <sheetName val="3.DOFAPS"/>
      <sheetName val="2.PRIORIDADGT"/>
      <sheetName val="2.PRIORIDADRYG"/>
      <sheetName val="2.PRIORIDADGO"/>
      <sheetName val="2.PRIORIDADPS"/>
      <sheetName val="1.FACTORES"/>
      <sheetName val="PROCESOS"/>
      <sheetName val="Datos"/>
      <sheetName val="DA"/>
      <sheetName val="FORT"/>
      <sheetName val="DEB"/>
      <sheetName val="OPORT"/>
      <sheetName val="A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T3" t="str">
            <v>Gestión de la Estrategia</v>
          </cell>
        </row>
        <row r="4">
          <cell r="T4" t="str">
            <v>Gestión de Comunicaciones</v>
          </cell>
        </row>
        <row r="5">
          <cell r="T5" t="str">
            <v>Gestión Ambiental</v>
          </cell>
        </row>
        <row r="6">
          <cell r="T6" t="str">
            <v>Servicio Acueducto</v>
          </cell>
        </row>
        <row r="7">
          <cell r="T7" t="str">
            <v>Servicio Alcantarillado</v>
          </cell>
        </row>
        <row r="8">
          <cell r="T8" t="str">
            <v>Servicio Aseo</v>
          </cell>
        </row>
        <row r="9">
          <cell r="T9" t="str">
            <v>Gestión Comercial</v>
          </cell>
        </row>
        <row r="10">
          <cell r="T10" t="str">
            <v>Gestión Social</v>
          </cell>
        </row>
        <row r="11">
          <cell r="T11" t="str">
            <v>Gestión del Talento Humano</v>
          </cell>
        </row>
        <row r="12">
          <cell r="T12" t="str">
            <v>Gestión Financiera</v>
          </cell>
        </row>
        <row r="13">
          <cell r="T13" t="str">
            <v>Gestión de Servicios Administrativos</v>
          </cell>
        </row>
        <row r="14">
          <cell r="T14" t="str">
            <v>Gestión de Mantenimiento</v>
          </cell>
        </row>
        <row r="15">
          <cell r="T15" t="str">
            <v>Gestión de Calibración, Hidrometeorología y Ensayo</v>
          </cell>
        </row>
        <row r="16">
          <cell r="T16" t="str">
            <v>Gestión Contractual</v>
          </cell>
        </row>
        <row r="17">
          <cell r="T17" t="str">
            <v>Gestión Predial</v>
          </cell>
        </row>
        <row r="18">
          <cell r="T18" t="str">
            <v>Gestión del Conocimiento</v>
          </cell>
        </row>
        <row r="19">
          <cell r="T19" t="str">
            <v>Gestión Documental</v>
          </cell>
        </row>
        <row r="20">
          <cell r="T20" t="str">
            <v>Gestión de Tic</v>
          </cell>
        </row>
        <row r="21">
          <cell r="T21" t="str">
            <v>Gestión Legal</v>
          </cell>
        </row>
        <row r="22">
          <cell r="T22" t="str">
            <v>Evaluación, Control y Mejoramiento</v>
          </cell>
        </row>
      </sheetData>
      <sheetData sheetId="21"/>
      <sheetData sheetId="22"/>
      <sheetData sheetId="23"/>
      <sheetData sheetId="24"/>
      <sheetData sheetId="25"/>
      <sheetData sheetId="2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ND"/>
      <sheetName val="Mercado"/>
      <sheetName val="1a"/>
      <sheetName val="1b"/>
      <sheetName val="1c"/>
      <sheetName val="Objetivos"/>
      <sheetName val="2a"/>
      <sheetName val="2b"/>
      <sheetName val="2c"/>
      <sheetName val="2d"/>
      <sheetName val="Publicidad"/>
      <sheetName val="3a"/>
      <sheetName val="3b"/>
      <sheetName val="Ventas"/>
      <sheetName val="4a"/>
      <sheetName val="4b"/>
      <sheetName val="4c"/>
      <sheetName val="Análisis"/>
      <sheetName val="5a"/>
      <sheetName val="5b"/>
      <sheetName val="5c"/>
      <sheetName val="Presentar"/>
      <sheetName val="6a"/>
      <sheetName val="6b"/>
      <sheetName val="6c"/>
      <sheetName val="Links"/>
      <sheetName val="CÁLCULOS"/>
      <sheetName val="sb"/>
    </sheetNames>
    <sheetDataSet>
      <sheetData sheetId="0" refreshError="1"/>
      <sheetData sheetId="1">
        <row r="29">
          <cell r="I29">
            <v>2013</v>
          </cell>
        </row>
      </sheetData>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ow r="25">
          <cell r="I25" t="str">
            <v>Producto 1</v>
          </cell>
        </row>
      </sheetData>
      <sheetData sheetId="13">
        <row r="12">
          <cell r="G12" t="str">
            <v>Producto 1</v>
          </cell>
        </row>
      </sheetData>
      <sheetData sheetId="14" refreshError="1"/>
      <sheetData sheetId="15" refreshError="1"/>
      <sheetData sheetId="16">
        <row r="19">
          <cell r="S19">
            <v>0</v>
          </cell>
        </row>
      </sheetData>
      <sheetData sheetId="17" refreshError="1"/>
      <sheetData sheetId="18" refreshError="1"/>
      <sheetData sheetId="19" refreshError="1"/>
      <sheetData sheetId="20" refreshError="1"/>
      <sheetData sheetId="21" refreshError="1"/>
      <sheetData sheetId="22" refreshError="1"/>
      <sheetData sheetId="23">
        <row r="243">
          <cell r="P243">
            <v>610</v>
          </cell>
        </row>
      </sheetData>
      <sheetData sheetId="24" refreshError="1"/>
      <sheetData sheetId="25" refreshError="1"/>
      <sheetData sheetId="26" refreshError="1"/>
      <sheetData sheetId="27">
        <row r="4">
          <cell r="C4">
            <v>-13727.272727272719</v>
          </cell>
        </row>
        <row r="82">
          <cell r="B82" t="str">
            <v>Mobile marketing</v>
          </cell>
        </row>
        <row r="83">
          <cell r="B83" t="str">
            <v>internet - web</v>
          </cell>
        </row>
        <row r="84">
          <cell r="B84" t="str">
            <v>e-mailing</v>
          </cell>
        </row>
        <row r="85">
          <cell r="B85" t="str">
            <v>Relaciones Públicas</v>
          </cell>
        </row>
        <row r="86">
          <cell r="B86" t="str">
            <v>Publicidad online</v>
          </cell>
        </row>
        <row r="87">
          <cell r="B87" t="str">
            <v>Social Ads</v>
          </cell>
        </row>
        <row r="88">
          <cell r="B88" t="str">
            <v>Marketing Contenidos</v>
          </cell>
        </row>
        <row r="89">
          <cell r="B89">
            <v>0</v>
          </cell>
        </row>
        <row r="90">
          <cell r="B90">
            <v>0</v>
          </cell>
        </row>
        <row r="91">
          <cell r="B91">
            <v>0</v>
          </cell>
        </row>
        <row r="92">
          <cell r="B92">
            <v>0</v>
          </cell>
        </row>
        <row r="93">
          <cell r="B93">
            <v>0</v>
          </cell>
        </row>
        <row r="94">
          <cell r="B94">
            <v>0</v>
          </cell>
        </row>
        <row r="95">
          <cell r="B95">
            <v>0</v>
          </cell>
        </row>
        <row r="96">
          <cell r="B96">
            <v>0</v>
          </cell>
        </row>
        <row r="101">
          <cell r="B101" t="str">
            <v>GENERAL</v>
          </cell>
        </row>
        <row r="102">
          <cell r="B102" t="str">
            <v>Producto 1</v>
          </cell>
        </row>
        <row r="103">
          <cell r="B103" t="str">
            <v>Producto 2</v>
          </cell>
        </row>
        <row r="104">
          <cell r="B104" t="str">
            <v>Producto 3</v>
          </cell>
        </row>
        <row r="105">
          <cell r="B105" t="str">
            <v>Producto 4</v>
          </cell>
        </row>
        <row r="106">
          <cell r="B106" t="str">
            <v>Producto 5</v>
          </cell>
        </row>
        <row r="107">
          <cell r="B107" t="str">
            <v>Producto 6</v>
          </cell>
        </row>
        <row r="108">
          <cell r="B108" t="str">
            <v>Producto 7</v>
          </cell>
        </row>
        <row r="109">
          <cell r="B109" t="str">
            <v>Producto 8</v>
          </cell>
        </row>
        <row r="110">
          <cell r="B110" t="str">
            <v>Producto 9</v>
          </cell>
        </row>
        <row r="111">
          <cell r="B111" t="str">
            <v>Producto 10</v>
          </cell>
        </row>
      </sheetData>
      <sheetData sheetId="28">
        <row r="5">
          <cell r="B5" t="str">
            <v>Enero</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_GASTOS"/>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menu"/>
      <sheetName val="Rsm_Pac"/>
      <sheetName val="Td_pac"/>
      <sheetName val="Mov_pac"/>
      <sheetName val="Td_Pto"/>
      <sheetName val="Mov_Ppto"/>
      <sheetName val="Hoja1"/>
      <sheetName val="CCR_Pac"/>
      <sheetName val="CR_Pac"/>
      <sheetName val="PAC"/>
      <sheetName val="CCR_Ppto"/>
      <sheetName val="CR_Ppto"/>
      <sheetName val="Hoja5"/>
      <sheetName val="PPTO"/>
      <sheetName val="DPF"/>
      <sheetName val="PPTO_GASTOS"/>
      <sheetName val="RSM_GTS"/>
      <sheetName val="PPTO_INGRESOS"/>
      <sheetName val="RSM_ING"/>
      <sheetName val="GESTORES"/>
      <sheetName val="PosFin_CSH"/>
      <sheetName val="FUENTES"/>
      <sheetName val="PAC_TES."/>
      <sheetName val="PAC_F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sheetData sheetId="22" refreshError="1"/>
      <sheetData sheetId="23" refreshError="1"/>
      <sheetData sheetId="2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Gerencias"/>
      <sheetName val="P"/>
      <sheetName val="P S"/>
      <sheetName val="C.C."/>
      <sheetName val="Fuentes"/>
      <sheetName val="Programas"/>
      <sheetName val="BVTL"/>
      <sheetName val="PBQ"/>
      <sheetName val="Rub Inv"/>
      <sheetName val="3"/>
      <sheetName val="Proy Empr"/>
      <sheetName val="S.H."/>
      <sheetName val="Base_Datos"/>
      <sheetName val="Hoja2"/>
      <sheetName val="DATOSBASIC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Objetivo de Plan Marketing Digi"/>
      <sheetName val="Buyer Persona"/>
      <sheetName val="Análisis- Completo"/>
      <sheetName val="Análisis-Básico "/>
      <sheetName val="Análisis RRSS"/>
      <sheetName val="Análisis D.A.F.O. DIGITAL"/>
      <sheetName val="Estrategias - MATRIZ DAFO"/>
      <sheetName val="Objetivos Estratégicos"/>
      <sheetName val="HERRAMIENTAS"/>
      <sheetName val="CONTENIDOS"/>
      <sheetName val="SEO"/>
      <sheetName val="PUBLICIDAD"/>
      <sheetName val="RRSS"/>
      <sheetName val="ESTRATEGIA"/>
      <sheetName val="CALENDARIZACIÓN Y PRESUPUESTO"/>
      <sheetName val="Presupuesto Campañas"/>
      <sheetName val="P&amp;G"/>
    </sheetNames>
    <sheetDataSet>
      <sheetData sheetId="0"/>
      <sheetData sheetId="1"/>
      <sheetData sheetId="2"/>
      <sheetData sheetId="3"/>
      <sheetData sheetId="4"/>
      <sheetData sheetId="5"/>
      <sheetData sheetId="6">
        <row r="22">
          <cell r="J22" t="str">
            <v>Venta Multicanal</v>
          </cell>
        </row>
      </sheetData>
      <sheetData sheetId="7"/>
      <sheetData sheetId="8"/>
      <sheetData sheetId="9"/>
      <sheetData sheetId="10"/>
      <sheetData sheetId="11"/>
      <sheetData sheetId="12"/>
      <sheetData sheetId="13"/>
      <sheetData sheetId="14"/>
      <sheetData sheetId="15">
        <row r="12">
          <cell r="E12" t="str">
            <v>Producto 4</v>
          </cell>
          <cell r="G12">
            <v>1</v>
          </cell>
        </row>
        <row r="13">
          <cell r="E13" t="str">
            <v>Producto 5</v>
          </cell>
          <cell r="G13">
            <v>1</v>
          </cell>
        </row>
        <row r="14">
          <cell r="E14" t="str">
            <v>Producto 6</v>
          </cell>
          <cell r="G14">
            <v>1</v>
          </cell>
          <cell r="BS14">
            <v>500</v>
          </cell>
        </row>
        <row r="15">
          <cell r="E15" t="str">
            <v>Producto 7</v>
          </cell>
          <cell r="G15">
            <v>1</v>
          </cell>
        </row>
        <row r="16">
          <cell r="E16" t="str">
            <v>Producto 8</v>
          </cell>
          <cell r="G16">
            <v>1</v>
          </cell>
        </row>
        <row r="17">
          <cell r="E17" t="str">
            <v>Producto 9</v>
          </cell>
          <cell r="G17">
            <v>1</v>
          </cell>
        </row>
        <row r="18">
          <cell r="G18">
            <v>1</v>
          </cell>
        </row>
        <row r="19">
          <cell r="G19">
            <v>1</v>
          </cell>
        </row>
        <row r="20">
          <cell r="G20">
            <v>1</v>
          </cell>
        </row>
        <row r="21">
          <cell r="G21">
            <v>1</v>
          </cell>
        </row>
        <row r="22">
          <cell r="G22">
            <v>1</v>
          </cell>
        </row>
        <row r="24">
          <cell r="G24">
            <v>1</v>
          </cell>
        </row>
        <row r="25">
          <cell r="G25">
            <v>1</v>
          </cell>
        </row>
        <row r="26">
          <cell r="G26">
            <v>4</v>
          </cell>
        </row>
        <row r="86">
          <cell r="G86">
            <v>27</v>
          </cell>
          <cell r="BS86">
            <v>500</v>
          </cell>
        </row>
        <row r="89">
          <cell r="G89" t="str">
            <v>PLAN DE PUBLICIDAD RESUMIDO</v>
          </cell>
        </row>
      </sheetData>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2016"/>
      <sheetName val="Plan de Acción"/>
      <sheetName val="param"/>
      <sheetName val="Hoja2"/>
      <sheetName val="Hoja1"/>
    </sheetNames>
    <sheetDataSet>
      <sheetData sheetId="0"/>
      <sheetData sheetId="1"/>
      <sheetData sheetId="2">
        <row r="1">
          <cell r="C1" t="str">
            <v>META ESTRATÉGICA</v>
          </cell>
        </row>
        <row r="2">
          <cell r="C2" t="str">
            <v>1.1 Cumplir con las metas del plan de desarrollo de la Bogotá Humana en lo que compete al IDU.</v>
          </cell>
          <cell r="D2" t="str">
            <v>1. Gestionar proyectos sostenibles en función del desarrollo urbano integral y estratégico a través de la inclusión de metodologías innovadoras.</v>
          </cell>
          <cell r="J2">
            <v>1</v>
          </cell>
          <cell r="L2">
            <v>2015</v>
          </cell>
        </row>
        <row r="3">
          <cell r="A3" t="str">
            <v>Desarrollar proyectos urbanos integrales para mejorar las condiciones de movilidad en términos de equidad, inclusión, seguridad y accesibilidad de los habitantes del Distrito Capital, mediante la construcción y conservación de sistemas de movilidad y espacio público sostenibles</v>
          </cell>
          <cell r="C3" t="str">
            <v>1.2 Suscribir, actualizar y divulgar internamente la totalidad de los convenios interinstitucionales e intersectoriales recibidos para el buen desarrollo de los proyectos de Movilidad Humana.</v>
          </cell>
          <cell r="D3" t="str">
            <v>1. Gestionar proyectos sostenibles en función del desarrollo urbano integral y estratégico a través de la inclusión de metodologías innovadoras.</v>
          </cell>
          <cell r="J3">
            <v>2</v>
          </cell>
          <cell r="L3">
            <v>2016</v>
          </cell>
        </row>
        <row r="4">
          <cell r="C4" t="str">
            <v>1.3 Realizar el 100% de la gestión y coordinación interinstitucional para la ejecución de las obras.</v>
          </cell>
          <cell r="D4" t="str">
            <v>1. Gestionar proyectos sostenibles en función del desarrollo urbano integral y estratégico a través de la inclusión de metodologías innovadoras.</v>
          </cell>
          <cell r="J4">
            <v>3</v>
          </cell>
          <cell r="L4">
            <v>2017</v>
          </cell>
        </row>
        <row r="5">
          <cell r="A5" t="str">
            <v>A 2016 el IDU será una entidad técnica e institucionalmente fortalecida, confiable, responsable y transparente, reconocida por desarrollar proyectos óptimos e innovadores de infraestructura que mejoren la calidad de vida de los habitantes del Distrito Capital, y den respuesta a las exigencias del modelo de desplazamiento intermodal y a los retos del cambio climático.</v>
          </cell>
          <cell r="C5" t="str">
            <v>1,4 Ejecutar el 100% de los proyectos institucionales de acuerdo con los cronogramas establecidos.</v>
          </cell>
          <cell r="D5" t="str">
            <v>1. Gestionar proyectos sostenibles en función del desarrollo urbano integral y estratégico a través de la inclusión de metodologías innovadoras.</v>
          </cell>
          <cell r="J5">
            <v>4</v>
          </cell>
          <cell r="L5">
            <v>2018</v>
          </cell>
        </row>
        <row r="6">
          <cell r="C6" t="str">
            <v>1.5 Formular dos (2) programas de  conservación correspondiente a malla vial, espacio público y ciclorutas en la Entidad para la vigencia.</v>
          </cell>
          <cell r="D6" t="str">
            <v>1. Gestionar proyectos sostenibles en función del desarrollo urbano integral y estratégico a través de la inclusión de metodologías innovadoras.</v>
          </cell>
          <cell r="J6">
            <v>5</v>
          </cell>
          <cell r="L6">
            <v>2019</v>
          </cell>
        </row>
        <row r="7">
          <cell r="C7" t="str">
            <v>1.6 Incorporar nuevas tecnologías, técnicas y/o  materiales a los procesos constructivos  al 100% de los proyectos de la Movilidad Humana.</v>
          </cell>
          <cell r="D7" t="str">
            <v>1. Gestionar proyectos sostenibles en función del desarrollo urbano integral y estratégico a través de la inclusión de metodologías innovadoras.</v>
          </cell>
          <cell r="J7">
            <v>6</v>
          </cell>
          <cell r="L7">
            <v>2020</v>
          </cell>
        </row>
        <row r="8">
          <cell r="C8" t="str">
            <v>1.7 Actualizar el 80% del inventario y diagnóstico de la malla vial, espacio público y ciclorutas existentes de competencia de la Entidad.</v>
          </cell>
          <cell r="D8" t="str">
            <v>1. Gestionar proyectos sostenibles en función del desarrollo urbano integral y estratégico a través de la inclusión de metodologías innovadoras.</v>
          </cell>
          <cell r="J8">
            <v>7</v>
          </cell>
          <cell r="L8">
            <v>2021</v>
          </cell>
        </row>
        <row r="9">
          <cell r="C9" t="str">
            <v>2.1 Estructurar la propuesta de modificación del Acuerdo 7 de 1987-Estatuto de Valorización.</v>
          </cell>
          <cell r="D9" t="str">
            <v>2. Gestionar recursos para asegurar la sostenibilidad y mantenimiento de los proyectos a cargo del IDU</v>
          </cell>
          <cell r="J9">
            <v>8</v>
          </cell>
          <cell r="L9">
            <v>2022</v>
          </cell>
        </row>
        <row r="10">
          <cell r="C10" t="str">
            <v>2.2 Recuperar el 72% de la cartera vencida por concepto de valorización.</v>
          </cell>
          <cell r="D10" t="str">
            <v>2. Gestionar recursos para asegurar la sostenibilidad y mantenimiento de los proyectos a cargo del IDU</v>
          </cell>
          <cell r="J10">
            <v>9</v>
          </cell>
          <cell r="L10">
            <v>2023</v>
          </cell>
        </row>
        <row r="11">
          <cell r="C11" t="str">
            <v>2.3 Estructurar la propuesta de modificación de los acuerdos 180 de 2005 y 451 de 2010.</v>
          </cell>
          <cell r="D11" t="str">
            <v>2. Gestionar recursos para asegurar la sostenibilidad y mantenimiento de los proyectos a cargo del IDU</v>
          </cell>
          <cell r="J11">
            <v>10</v>
          </cell>
          <cell r="L11">
            <v>2024</v>
          </cell>
        </row>
        <row r="12">
          <cell r="C12" t="str">
            <v>2.4 Mantener por encima del 90% la ejecución presupuestal (eficiencia)de la vigencia, pasivos exigibles y reservas.</v>
          </cell>
          <cell r="D12" t="str">
            <v>2. Gestionar recursos para asegurar la sostenibilidad y mantenimiento de los proyectos a cargo del IDU</v>
          </cell>
          <cell r="J12">
            <v>11</v>
          </cell>
          <cell r="L12">
            <v>2025</v>
          </cell>
        </row>
        <row r="13">
          <cell r="C13" t="str">
            <v>2.5 Elaborar un documento técnico de soporte sobre las nuevas alternativas e instrumentos de financiación gestionados en la vigencia 2015 como mecanismos para la ejecución de proyectos de infraestructura</v>
          </cell>
          <cell r="D13" t="str">
            <v>2. Gestionar recursos para asegurar la sostenibilidad y mantenimiento de los proyectos a cargo del IDU</v>
          </cell>
          <cell r="J13">
            <v>12</v>
          </cell>
        </row>
        <row r="14">
          <cell r="C14" t="str">
            <v>3.1 El 100% de los proyectos IDU contaran  con mecanismos de seguimiento y evaluación que permitan medir la satisfacción y percepción ciudadana frente al desarrollo de los mismos.</v>
          </cell>
          <cell r="D14" t="str">
            <v>3. Dirigir la gestión del IDU hacia una Entidad transparente, fortalecida, coordinada y dinámica con el fin de asumir los retos de la Bogotá Humana.</v>
          </cell>
          <cell r="J14">
            <v>13</v>
          </cell>
        </row>
        <row r="15">
          <cell r="C15" t="str">
            <v>3.2 Mantener actualizados los portales de contratación (SECOP y CAV) de la información de gestión contractual adelantada por el IDU para la consulta de los ciudadanos.</v>
          </cell>
          <cell r="D15" t="str">
            <v>3. Dirigir la gestión del IDU hacia una Entidad transparente, fortalecida, coordinada y dinámica con el fin de asumir los retos de la Bogotá Humana.</v>
          </cell>
          <cell r="J15">
            <v>14</v>
          </cell>
        </row>
        <row r="16">
          <cell r="C16" t="str">
            <v>3.3 Fortalecer la comunicación de la Entidad con los ciudadanos.</v>
          </cell>
          <cell r="D16" t="str">
            <v>3. Dirigir la gestión del IDU hacia una Entidad transparente, fortalecida, coordinada y dinámica con el fin de asumir los retos de la Bogotá Humana.</v>
          </cell>
          <cell r="J16">
            <v>15</v>
          </cell>
        </row>
        <row r="17">
          <cell r="C17" t="str">
            <v>3.4 El 100% de los proyectos a cargo del IDU contarán con los medios y condiciones para promover procesos de participación ciudadana, gestión social y gestión ambiental en cada una de sus etapas.</v>
          </cell>
          <cell r="D17" t="str">
            <v>3. Dirigir la gestión del IDU hacia una Entidad transparente, fortalecida, coordinada y dinámica con el fin de asumir los retos de la Bogotá Humana.</v>
          </cell>
          <cell r="J17">
            <v>16</v>
          </cell>
        </row>
        <row r="18">
          <cell r="C18" t="str">
            <v>3.5 Lograr el  85% de satisfacción  frente al servicio de atención al ciudadano en los puntos dispuestos por la entidad.</v>
          </cell>
          <cell r="D18" t="str">
            <v>3. Dirigir la gestión del IDU hacia una Entidad transparente, fortalecida, coordinada y dinámica con el fin de asumir los retos de la Bogotá Humana.</v>
          </cell>
          <cell r="J18">
            <v>17</v>
          </cell>
        </row>
        <row r="19">
          <cell r="C19" t="str">
            <v>3.6 Desarrollar una estrategia que articule la implementación de los subsistemas SGSI, SIGA y S&amp;SO.</v>
          </cell>
          <cell r="D19" t="str">
            <v>3. Dirigir la gestión del IDU hacia una Entidad transparente, fortalecida, coordinada y dinámica con el fin de asumir los retos de la Bogotá Humana.</v>
          </cell>
          <cell r="J19">
            <v>18</v>
          </cell>
        </row>
        <row r="20">
          <cell r="C20" t="str">
            <v>3.7 Integrar los sistemas de información administrativos y financieros de la entidad.</v>
          </cell>
          <cell r="D20" t="str">
            <v>3. Dirigir la gestión del IDU hacia una Entidad transparente, fortalecida, coordinada y dinámica con el fin de asumir los retos de la Bogotá Humana.</v>
          </cell>
          <cell r="J20">
            <v>19</v>
          </cell>
        </row>
        <row r="21">
          <cell r="C21" t="str">
            <v>3.8 Estructurar técnicamente la propuesta para la ampliación de la planta de personal de acuerdo con las necesidades de la entidad y presentarla para su aprobación.</v>
          </cell>
          <cell r="D21" t="str">
            <v>3. Dirigir la gestión del IDU hacia una Entidad transparente, fortalecida, coordinada y dinámica con el fin de asumir los retos de la Bogotá Humana.</v>
          </cell>
          <cell r="J21">
            <v>20</v>
          </cell>
        </row>
        <row r="22">
          <cell r="C22" t="str">
            <v>3.9 Incrementar el uso de software libre para el desarrollo de las aplicaciones requeridas en la entidad y que sean viables bajo este tipo de  licenciamiento.</v>
          </cell>
          <cell r="D22" t="str">
            <v>3. Dirigir la gestión del IDU hacia una Entidad transparente, fortalecida, coordinada y dinámica con el fin de asumir los retos de la Bogotá Humana.</v>
          </cell>
          <cell r="J22">
            <v>21</v>
          </cell>
        </row>
        <row r="23">
          <cell r="C23" t="str">
            <v>3.10 Implementar el 100% de las actividades de formación y prevención sobre conductas que puedan constituir falta disciplinaria.</v>
          </cell>
          <cell r="D23" t="str">
            <v>3. Dirigir la gestión del IDU hacia una Entidad transparente, fortalecida, coordinada y dinámica con el fin de asumir los retos de la Bogotá Humana.</v>
          </cell>
          <cell r="J23">
            <v>22</v>
          </cell>
        </row>
        <row r="24">
          <cell r="C24" t="str">
            <v>3.11 Mejorar y fortalecer la percepción favorable del 80% en la efectividad de los canales de comunicación interna definido en el plan de comunicación.</v>
          </cell>
          <cell r="D24" t="str">
            <v>3. Dirigir la gestión del IDU hacia una Entidad transparente, fortalecida, coordinada y dinámica con el fin de asumir los retos de la Bogotá Humana.</v>
          </cell>
          <cell r="J24">
            <v>23</v>
          </cell>
        </row>
        <row r="25">
          <cell r="C25" t="str">
            <v>3.12 Realizar el seguimiento al 100% de los proyectos de inversión.</v>
          </cell>
          <cell r="D25" t="str">
            <v>3. Dirigir la gestión del IDU hacia una Entidad transparente, fortalecida, coordinada y dinámica con el fin de asumir los retos de la Bogotá Humana.</v>
          </cell>
          <cell r="J25">
            <v>24</v>
          </cell>
        </row>
        <row r="26">
          <cell r="C26" t="str">
            <v>3.13 Tramitar el 100% de los procesos disciplinarios en cumplimiento de los términos legales.</v>
          </cell>
          <cell r="D26" t="str">
            <v>3. Dirigir la gestión del IDU hacia una Entidad transparente, fortalecida, coordinada y dinámica con el fin de asumir los retos de la Bogotá Humana.</v>
          </cell>
          <cell r="J26">
            <v>25</v>
          </cell>
        </row>
        <row r="27">
          <cell r="C27" t="str">
            <v>3.14 Evaluar el 100% de los procesos y la gestión de las dependencias del IDU.</v>
          </cell>
          <cell r="D27" t="str">
            <v>3. Dirigir la gestión del IDU hacia una Entidad transparente, fortalecida, coordinada y dinámica con el fin de asumir los retos de la Bogotá Humana.</v>
          </cell>
          <cell r="J27">
            <v>26</v>
          </cell>
        </row>
        <row r="28">
          <cell r="C28" t="str">
            <v>3.15 Implementar, evaluar y auditar el 100% del Sistema Integrado de Gestión del IDU.</v>
          </cell>
          <cell r="D28" t="str">
            <v>3. Dirigir la gestión del IDU hacia una Entidad transparente, fortalecida, coordinada y dinámica con el fin de asumir los retos de la Bogotá Humana.</v>
          </cell>
          <cell r="J28">
            <v>27</v>
          </cell>
        </row>
        <row r="29">
          <cell r="C29" t="str">
            <v>3.16 Mantener un nivel de éxito procesal del 72 %  respecto de los procesos judiciales favorables al IDU.</v>
          </cell>
          <cell r="D29" t="str">
            <v>3. Dirigir la gestión del IDU hacia una Entidad transparente, fortalecida, coordinada y dinámica con el fin de asumir los retos de la Bogotá Humana.</v>
          </cell>
          <cell r="J29">
            <v>28</v>
          </cell>
        </row>
        <row r="30">
          <cell r="C30" t="str">
            <v>3.17 Implementar un plan de modernización tecnológica del IDU.</v>
          </cell>
          <cell r="D30" t="str">
            <v>3. Dirigir la gestión del IDU hacia una Entidad transparente, fortalecida, coordinada y dinámica con el fin de asumir los retos de la Bogotá Humana.</v>
          </cell>
          <cell r="J30">
            <v>29</v>
          </cell>
        </row>
        <row r="31">
          <cell r="C31" t="str">
            <v>3.18 Implementar el 100% del procedimiento de prevención de daño antijurídico.</v>
          </cell>
          <cell r="D31" t="str">
            <v>3. Dirigir la gestión del IDU hacia una Entidad transparente, fortalecida, coordinada y dinámica con el fin de asumir los retos de la Bogotá Humana.</v>
          </cell>
          <cell r="J31">
            <v>30</v>
          </cell>
        </row>
        <row r="32">
          <cell r="C32" t="str">
            <v>3.19 Mantener actualizado el 100% de las bases de datos de precios unitarios</v>
          </cell>
          <cell r="D32" t="str">
            <v>3. Dirigir la gestión del IDU hacia una Entidad transparente, fortalecida, coordinada y dinámica con el fin de asumir los retos de la Bogotá Humana.</v>
          </cell>
          <cell r="J32">
            <v>31</v>
          </cell>
        </row>
        <row r="33">
          <cell r="C33" t="str">
            <v>3.20 Cumplir la totalidad de los planes de mejoramiento establecidos por los entes de control internos y externos, en la vigencia correspondiente.</v>
          </cell>
          <cell r="D33" t="str">
            <v>3. Dirigir la gestión del IDU hacia una Entidad transparente, fortalecida, coordinada y dinámica con el fin de asumir los retos de la Bogotá Humana.</v>
          </cell>
        </row>
        <row r="34">
          <cell r="C34" t="str">
            <v>3.21  Implementar y articular un modelo de gerencia jurídica.</v>
          </cell>
          <cell r="D34" t="str">
            <v>3. Dirigir la gestión del IDU hacia una Entidad transparente, fortalecida, coordinada y dinámica con el fin de asumir los retos de la Bogotá Humana.</v>
          </cell>
        </row>
        <row r="35">
          <cell r="C35" t="str">
            <v>3.22 Implementar el Proyecto Cero papel</v>
          </cell>
          <cell r="D35" t="str">
            <v>3. Dirigir la gestión del IDU hacia una Entidad transparente, fortalecida, coordinada y dinámica con el fin de asumir los retos de la Bogotá Humana.</v>
          </cell>
        </row>
        <row r="36">
          <cell r="C36" t="str">
            <v>3.23 Implementar y evaluar el 100% del plan anticorrupción y atención al ciudadano, en el marco de las directrices nacionales y distritales.</v>
          </cell>
          <cell r="D36" t="str">
            <v>3. Dirigir la gestión del IDU hacia una Entidad transparente, fortalecida, coordinada y dinámica con el fin de asumir los retos de la Bogotá Humana.</v>
          </cell>
        </row>
        <row r="37">
          <cell r="C37" t="str">
            <v>4.1 Implementar un plan de intervención para mejorar el clima organizacional  y que promueva una cultura institucional en el marco del fortalecimiento de la entidad.</v>
          </cell>
          <cell r="D37" t="str">
            <v>4. Consolidar una cultura organizacional basada en conocimiento, liderazgo, trabajo en equipo y comunicación asertiva.</v>
          </cell>
        </row>
        <row r="38">
          <cell r="C38" t="str">
            <v>4.2 Implementar el sistema de estímulos que contribuya al mejoramiento de la calidad de vida laboral.</v>
          </cell>
          <cell r="D38" t="str">
            <v>4. Consolidar una cultura organizacional basada en conocimiento, liderazgo, trabajo en equipo y comunicación asertiva.</v>
          </cell>
        </row>
        <row r="39">
          <cell r="C39" t="str">
            <v>4.3 Establecer y consolidar  un sistema de monitoreo y evaluación de la gestión del IDU.</v>
          </cell>
          <cell r="D39" t="str">
            <v>4. Consolidar una cultura organizacional basada en conocimiento, liderazgo, trabajo en equipo y comunicación asertiva.</v>
          </cell>
        </row>
        <row r="40">
          <cell r="C40" t="str">
            <v>4.4 Estructurar un  proyecto técnico para la nueva sede del IDU.</v>
          </cell>
          <cell r="D40" t="str">
            <v>4. Consolidar una cultura organizacional basada en conocimiento, liderazgo, trabajo en equipo y comunicación asertiva.</v>
          </cell>
        </row>
        <row r="41">
          <cell r="C41">
            <v>0</v>
          </cell>
          <cell r="D41">
            <v>0</v>
          </cell>
        </row>
        <row r="42">
          <cell r="C42">
            <v>0</v>
          </cell>
          <cell r="D42">
            <v>0</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Cadena de Valor"/>
      <sheetName val="procedimiento"/>
      <sheetName val="PREMISAS"/>
      <sheetName val="T.D. POAI2021"/>
      <sheetName val="POAI 2021"/>
      <sheetName val="CONTROLCAMBIOS"/>
      <sheetName val="2020"/>
      <sheetName val="Hoja1"/>
      <sheetName val="consulta NIIF"/>
      <sheetName val="consulta macroproyectos"/>
      <sheetName val="Proy_Prog_2021"/>
      <sheetName val="Macro Matriz 38P01"/>
      <sheetName val="METAS SGI"/>
      <sheetName val="Hoja2"/>
    </sheetNames>
    <sheetDataSet>
      <sheetData sheetId="0">
        <row r="5">
          <cell r="A5" t="str">
            <v>ACUEDUCTO</v>
          </cell>
          <cell r="C5" t="str">
            <v>ABASTECIMIENTO</v>
          </cell>
          <cell r="E5" t="str">
            <v>EXPANSIÓN</v>
          </cell>
          <cell r="G5" t="str">
            <v>01 - Usaquén</v>
          </cell>
          <cell r="L5" t="str">
            <v>Accesorios / No Accesorios en general</v>
          </cell>
          <cell r="R5" t="str">
            <v>1-[Actividad realizada con recursos propios de la EAB]. Actividad de proyecto a partir diseños definitivos que podrán generar activos de propiedad planta y equipo y/o activos intangibles para la EAB)</v>
          </cell>
          <cell r="W5" t="str">
            <v>PUBLICA</v>
          </cell>
          <cell r="Y5" t="str">
            <v>OBRA CIVIL</v>
          </cell>
          <cell r="BT5" t="str">
            <v>NO INSCRITO EN BANCO</v>
          </cell>
        </row>
        <row r="6">
          <cell r="A6" t="str">
            <v>ALCANTARILLADO SANITARIO</v>
          </cell>
          <cell r="C6" t="str">
            <v>TRATAMIENTO</v>
          </cell>
          <cell r="E6" t="str">
            <v>COMPLEMENTARIA</v>
          </cell>
          <cell r="G6" t="str">
            <v>02 - Chapinero</v>
          </cell>
          <cell r="L6" t="str">
            <v>Acometidas / No Acometidas de acueducto</v>
          </cell>
          <cell r="R6" t="str">
            <v>2-[Actividad realizada con recursos propios de la EAB]. Actividad de proyecto relacionada con investigación (antes de diseños definitivos) que podrán generar activos de propiedad planta y equipo y/o activos intangibles para la EAB)</v>
          </cell>
          <cell r="W6" t="str">
            <v>SIMPLIFICADA</v>
          </cell>
          <cell r="Y6" t="str">
            <v>CONSULTORIA</v>
          </cell>
          <cell r="BT6" t="str">
            <v>FASE O- INSCRIPCIÓN BANCO</v>
          </cell>
        </row>
        <row r="7">
          <cell r="A7" t="str">
            <v>ALCANTARILLADO PLUVIAL</v>
          </cell>
          <cell r="C7" t="str">
            <v>ALMACENAMIENTO</v>
          </cell>
          <cell r="E7" t="str">
            <v>RENOVACIÓN</v>
          </cell>
          <cell r="G7" t="str">
            <v>03 - Santa Fe</v>
          </cell>
          <cell r="L7" t="str">
            <v>Adecuaciones locativas / M2 de adecuaciones locativas</v>
          </cell>
          <cell r="R7" t="str">
            <v>3-[Actividad realizada con recursos propios de la EAB]. Actividad de proyecto con recursos de "Inversión" que no generará a futuro un activo de propiedad planta y equipo para la EAB.</v>
          </cell>
          <cell r="W7" t="str">
            <v>DIRECTA</v>
          </cell>
          <cell r="Y7" t="str">
            <v>SERVICIO MEDICO</v>
          </cell>
          <cell r="BT7" t="str">
            <v>FASE 1- DISEÑOS PREF Ó FACTB</v>
          </cell>
        </row>
        <row r="8">
          <cell r="A8" t="str">
            <v>ALCANTARILLADO COMBINADO</v>
          </cell>
          <cell r="C8" t="str">
            <v>DISTRIBUCION MATRIZ</v>
          </cell>
          <cell r="E8" t="str">
            <v>REPOSICIÓN</v>
          </cell>
          <cell r="G8" t="str">
            <v>04 - San Cristóbal</v>
          </cell>
          <cell r="L8" t="str">
            <v>Administración / Hace referencia a temas relacionados con administraciones en donde la actividad no es obra, ni consultorias ni interventorias. Ejemplo Administración de Humedales, casinos, etc</v>
          </cell>
          <cell r="R8" t="str">
            <v>4-[Actividad realizada con recursos propios de la EAB]. Actividad de proyecto con recursos de "Funcionamiento" que no generará a futuro un activo de propiedad planta y equipo para la EAB</v>
          </cell>
          <cell r="W8" t="str">
            <v>ACUERDO MARCO DE PRECIOS</v>
          </cell>
          <cell r="Y8" t="str">
            <v>TRANSACCIONES</v>
          </cell>
          <cell r="BT8" t="str">
            <v>FASE 2-DISEÑOS DEFINITIVOS</v>
          </cell>
        </row>
        <row r="9">
          <cell r="A9" t="str">
            <v>FORTALECIMIENTO</v>
          </cell>
          <cell r="C9" t="str">
            <v>RED LOCAL ACUEDUCTO</v>
          </cell>
          <cell r="E9" t="str">
            <v>MANTENIMIENTO</v>
          </cell>
          <cell r="G9" t="str">
            <v>05 - Usme</v>
          </cell>
          <cell r="L9" t="str">
            <v>Andenes diferentes a concreto / m2 de andenes en material diferente a concreto</v>
          </cell>
          <cell r="R9" t="str">
            <v>5-[Actividad realizada con recursos propios de la EAB]. Actividad de proyecto relacionada con mantenimiento y/o reparación</v>
          </cell>
          <cell r="Y9" t="str">
            <v>PRESTACION DE SERVICIO</v>
          </cell>
          <cell r="BT9" t="str">
            <v>FASE 3-CONSTR Ó AQUISICICIÓN</v>
          </cell>
        </row>
        <row r="10">
          <cell r="A10" t="str">
            <v>N/A</v>
          </cell>
          <cell r="C10" t="str">
            <v>DISTRIBUCION SECUNDARIA</v>
          </cell>
          <cell r="E10" t="str">
            <v>REPARACIÓN</v>
          </cell>
          <cell r="G10" t="str">
            <v>06 - Tunjuelito</v>
          </cell>
          <cell r="L10" t="str">
            <v>Andenes en concreto / m2 de andenes en concreto</v>
          </cell>
          <cell r="R10" t="str">
            <v>6-[Actividad realizada con recursos propios de la EAB]. Actividad de "PROYECTO" con recursos de "Inversión" que generará a futuro un activo de inversión Especial (no relacionado con la prestación del servicio de la EAB) y que generará ingresos demostrables para la EAB que garanticen la operación y mantenimiento.</v>
          </cell>
          <cell r="Y10" t="str">
            <v>SUMINISTRO</v>
          </cell>
        </row>
        <row r="11">
          <cell r="C11" t="str">
            <v>RED LOCAL ALCANTARILLADO SANITARIO</v>
          </cell>
          <cell r="G11" t="str">
            <v>07 - Bosa</v>
          </cell>
          <cell r="L11" t="str">
            <v>avance (actividades de estudios, diseños, consultorías, interventorías y asesorías) / % de Actividades generales que no se pueden medir físicamente</v>
          </cell>
          <cell r="R11" t="str">
            <v>7-[Actividad realizada con recursos de terceros].Actividad de proyecto cuyos recursos se gestionan por Funcionamiento (debe quedar definido quien será el propietario. Es claro que no será la EAB)</v>
          </cell>
          <cell r="Y11" t="str">
            <v>CONVENIO</v>
          </cell>
        </row>
        <row r="12">
          <cell r="C12" t="str">
            <v>RED SECUNDARIA ALCANTARILLADO SANITARIO</v>
          </cell>
          <cell r="G12" t="str">
            <v>08 - Kennedy</v>
          </cell>
          <cell r="L12" t="str">
            <v>Avance de actividades forestales en m2 / Corresponde a actividades forestales como; m2 de ZR y ZMPZ lo es el corte de cesped entre otras.</v>
          </cell>
          <cell r="R12" t="str">
            <v>8-[Actividad realizada con recursos de terceros]. Actividad de proyecto cuyos recursos se gestionan por Inversión  (debe quedar definido quien serà el propietario. Es claro que no será EAB)</v>
          </cell>
          <cell r="Y12" t="str">
            <v>ARRENDAMIENTO</v>
          </cell>
        </row>
        <row r="13">
          <cell r="C13" t="str">
            <v>RED TRONCAL ALCANTARILLADO SANITARIO</v>
          </cell>
          <cell r="G13" t="str">
            <v>09 - Fontibón</v>
          </cell>
          <cell r="L13" t="str">
            <v>Avance de actividades forestales en Unidades / Corresponde a actividades como plantación, fertilización, plateo ó poda de árboles entre otros.</v>
          </cell>
          <cell r="Y13" t="str">
            <v>COMPRAVENTA</v>
          </cell>
        </row>
        <row r="14">
          <cell r="C14" t="str">
            <v>RED LOCAL ALCANTARILLADO PLUVIAL</v>
          </cell>
          <cell r="G14" t="str">
            <v>10 - Engativá</v>
          </cell>
          <cell r="L14" t="str">
            <v>Avance de obra en unidades / Hace referencia al avance de obra medido como unidades de la misma, ejemplo: bolsacretos, bolsasuelo, estructuras, pilas de muestreo,  etc .</v>
          </cell>
          <cell r="Y14" t="str">
            <v>SEGUROS</v>
          </cell>
        </row>
        <row r="15">
          <cell r="C15" t="str">
            <v>RED SECUNDARIA ALCANTARILLADO PLUVIAL</v>
          </cell>
          <cell r="G15" t="str">
            <v>11 - Suba</v>
          </cell>
          <cell r="L15" t="str">
            <v>Avance de obra m3 / Hace referencia al avance de obra relacionada con unidad de volumén, tal como mantenimiento de jarillones</v>
          </cell>
          <cell r="Y15" t="str">
            <v>CONCESIÓN</v>
          </cell>
        </row>
        <row r="16">
          <cell r="C16" t="str">
            <v>RED TRONCAL ALCANTARILLADO PLUVIAL</v>
          </cell>
          <cell r="G16" t="str">
            <v>12 - Barrios Unidos</v>
          </cell>
          <cell r="L16" t="str">
            <v>avance en obra civil (obra global lineal), electromecanica  (obra global lineal), informática (obra global lineal), compra equipos (obra global lineal) / % Obras que son puntuales que no se pueden medir en unidades de medida tradicionales</v>
          </cell>
          <cell r="Y16" t="str">
            <v>INTERVENTORIA</v>
          </cell>
        </row>
        <row r="17">
          <cell r="C17" t="str">
            <v>RED LOCAL ALCANT. PLUVIAL Y SANITARIO</v>
          </cell>
          <cell r="G17" t="str">
            <v>13 - Teusaquillo</v>
          </cell>
          <cell r="L17" t="str">
            <v>Cajas Red Matriz / No Cajas Red Matriz</v>
          </cell>
          <cell r="Y17" t="str">
            <v>LICENCIAMIENTO</v>
          </cell>
        </row>
        <row r="18">
          <cell r="C18" t="str">
            <v>SECUNDARIO PLUVIAL Y SANITARIO</v>
          </cell>
          <cell r="G18" t="str">
            <v>14 - Los Mártires</v>
          </cell>
          <cell r="L18" t="str">
            <v>Cámara en Concreto / No. cámaras en concreto</v>
          </cell>
          <cell r="Y18" t="str">
            <v>OTROS DIFERENTES A LOS ANTERIORES</v>
          </cell>
        </row>
        <row r="19">
          <cell r="C19" t="str">
            <v>TRONCAL PLUVIAL Y SANITARIO</v>
          </cell>
          <cell r="G19" t="str">
            <v>15 - Antonio Nariño</v>
          </cell>
          <cell r="L19" t="str">
            <v>canal / Km de canales</v>
          </cell>
          <cell r="Y19" t="str">
            <v>PERMUTA</v>
          </cell>
        </row>
        <row r="20">
          <cell r="C20" t="str">
            <v>FORTALECIMIENTO OPERATIVO</v>
          </cell>
          <cell r="G20" t="str">
            <v>16 - Puente Aranda</v>
          </cell>
          <cell r="L20" t="str">
            <v>caño/zanjon ó vallado / Km de Caño, Zanjón o vallado</v>
          </cell>
        </row>
        <row r="21">
          <cell r="C21" t="str">
            <v>FORTALECIMIENTO ADMINISTRATIVO</v>
          </cell>
          <cell r="G21" t="str">
            <v>17 - Candelaria</v>
          </cell>
          <cell r="L21" t="str">
            <v>cerramiento / Km de Cerramiento o cercas en diferentes materiales</v>
          </cell>
        </row>
        <row r="22">
          <cell r="G22" t="str">
            <v>18 - Rafael Uribe</v>
          </cell>
          <cell r="L22" t="str">
            <v>conexiones alcantarillado (Domiciliaria.) / No conexiones de alcantarillado (Domiciliaria.)</v>
          </cell>
        </row>
        <row r="23">
          <cell r="G23" t="str">
            <v>19 - Ciudad Bolívar</v>
          </cell>
          <cell r="L23" t="str">
            <v>Demolición de asfalto / Demoliciones relacionadas con asfalto.</v>
          </cell>
        </row>
        <row r="24">
          <cell r="G24" t="str">
            <v>20 - Sumapaz</v>
          </cell>
          <cell r="L24" t="str">
            <v>Demolición de concreto / Demoliciones de concreto en general</v>
          </cell>
        </row>
        <row r="25">
          <cell r="G25" t="str">
            <v>21 - Soacha</v>
          </cell>
          <cell r="L25" t="str">
            <v>Dragado / M3 de dragado</v>
          </cell>
        </row>
        <row r="26">
          <cell r="G26" t="str">
            <v>55 - Especial  (varias localidades de Bogotá)</v>
          </cell>
          <cell r="L26" t="str">
            <v>equipos / No de equipos</v>
          </cell>
        </row>
        <row r="27">
          <cell r="G27" t="str">
            <v>66 - Entidad</v>
          </cell>
          <cell r="L27" t="str">
            <v>EstructurasVertimiento / No Estructuras de Vertimiento de alcatarillado</v>
          </cell>
        </row>
        <row r="28">
          <cell r="G28" t="str">
            <v>77 - Todo Distrito</v>
          </cell>
          <cell r="L28" t="str">
            <v>Excavaciones / Excavaciones en General</v>
          </cell>
        </row>
        <row r="29">
          <cell r="G29" t="str">
            <v>98 - Regional - Otro Municipio</v>
          </cell>
          <cell r="L29" t="str">
            <v>extracción transporte y disposiciónresiduos solidos / M3 de extracción transporte y disposición de residuos solidos</v>
          </cell>
        </row>
        <row r="30">
          <cell r="G30" t="str">
            <v>BOGOTÁ y SOACHA (en ambos)</v>
          </cell>
          <cell r="L30" t="str">
            <v>Hidrantes / No Hidrantes</v>
          </cell>
        </row>
        <row r="31">
          <cell r="L31" t="str">
            <v>Jarillon / Km de Jarillón</v>
          </cell>
        </row>
        <row r="32">
          <cell r="L32" t="str">
            <v>Licencias / No de Licencias</v>
          </cell>
        </row>
        <row r="33">
          <cell r="L33" t="str">
            <v>Limpieza, mantenimiento,reparaciones de estructuras medidas en M2 / corresponde a actividades cuya ejecución se mide en m2, tales como: Lavado, mantenimiento, reparación de tanques, etc.</v>
          </cell>
        </row>
        <row r="34">
          <cell r="L34" t="str">
            <v>Macromedidores / No Macromedidores</v>
          </cell>
        </row>
        <row r="35">
          <cell r="L35" t="str">
            <v>Medidores / No Medidores</v>
          </cell>
        </row>
        <row r="36">
          <cell r="L36" t="str">
            <v>pavimento flexible / M3 de Pavimento flexible, vias etc</v>
          </cell>
        </row>
        <row r="37">
          <cell r="L37" t="str">
            <v>pavimento rigido / M3 de Pavimento rígido, vías, etc</v>
          </cell>
        </row>
        <row r="38">
          <cell r="L38" t="str">
            <v>Pozos / No de Pozos</v>
          </cell>
        </row>
        <row r="39">
          <cell r="L39" t="str">
            <v>pozos aguas subterraneas / No pozos aguas subterraneas</v>
          </cell>
        </row>
        <row r="40">
          <cell r="L40" t="str">
            <v>predios adquiridos o estudio predial (Número de Fichas Prediales por elaborar) / No predios adquiridos o estudio predial (Número de Fichas Prediales por elaborar)</v>
          </cell>
        </row>
        <row r="41">
          <cell r="L41" t="str">
            <v>quebrada / Km de quebradas</v>
          </cell>
        </row>
        <row r="42">
          <cell r="L42" t="str">
            <v>Reasentamientos / No Reasentamientos</v>
          </cell>
        </row>
        <row r="43">
          <cell r="L43" t="str">
            <v>Replanificación por formula contractual de ajuste (no hay cambio a la meta orginal) / Se requiere mas recursos de acuerdo a la formula de ajuste</v>
          </cell>
        </row>
        <row r="44">
          <cell r="L44" t="str">
            <v>Replanificación por mayores ó menores cantidades de obra (No hay cambio a la meta original) / Se requiere mas ó menos recursos por que las cantidades de obra aumentaron o disminuyeron</v>
          </cell>
        </row>
        <row r="45">
          <cell r="L45" t="str">
            <v>Replanificación por menor valor entre el valor Planificado y el valor Contratado (no hay cambio en la meta original) / No hay cambio en la meta originalmente planificada</v>
          </cell>
        </row>
        <row r="46">
          <cell r="L46" t="str">
            <v>Retiro materiales reparaciones puntuales / Retiro, transporte y disposición final de materiales relacionados con reparaciones puntuales de espacio público (reparación y mantenimiento)</v>
          </cell>
        </row>
        <row r="47">
          <cell r="L47" t="str">
            <v>río / Km de Ríos</v>
          </cell>
        </row>
        <row r="48">
          <cell r="L48" t="str">
            <v>sardinel / Km de sardinel en diferentes materiales</v>
          </cell>
        </row>
        <row r="49">
          <cell r="L49" t="str">
            <v>Servidumbres / No Servidumbres</v>
          </cell>
        </row>
        <row r="50">
          <cell r="L50" t="str">
            <v>Sistemas Individuales Tratamiento AR / No Sistemas Individuales Tratamiento AR</v>
          </cell>
        </row>
        <row r="51">
          <cell r="L51" t="str">
            <v>Sumidero Transversal / Limpieza de sumideros</v>
          </cell>
        </row>
        <row r="52">
          <cell r="L52" t="str">
            <v>Sumideros / No de Sumideros</v>
          </cell>
        </row>
        <row r="53">
          <cell r="L53" t="str">
            <v>Sumideros Laterales / Limpieza de sumideros</v>
          </cell>
        </row>
        <row r="54">
          <cell r="L54" t="str">
            <v>Tapas / No de Tapas de alcantarillado</v>
          </cell>
        </row>
        <row r="55">
          <cell r="L55" t="str">
            <v>Tiquetes / Número Tiquetes</v>
          </cell>
        </row>
        <row r="56">
          <cell r="L56" t="str">
            <v>tuberia / Km de Colectores, interceptores, redes matrices, locales de acueducto</v>
          </cell>
        </row>
        <row r="57">
          <cell r="L57" t="str">
            <v>tunel / Km de tuneles</v>
          </cell>
        </row>
        <row r="58">
          <cell r="L58" t="str">
            <v>Valvulas / No Valvulas</v>
          </cell>
        </row>
        <row r="59">
          <cell r="L59" t="str">
            <v>vía / Km de vías, normalmente hace referencia a intervenciones completas de vías</v>
          </cell>
        </row>
        <row r="60">
          <cell r="L60" t="str">
            <v>Vías / Se refiere a la reparación que normalmete se hace en m2</v>
          </cell>
        </row>
        <row r="61">
          <cell r="L61" t="str">
            <v>ZR, ZMPA, RESTAURACIÓN, RECONVERSIÓN DE SISTEMAS PRODUCTIVOS, ETC / Ha de zona de ronda y zonas de manejo y preservación ambiental - Restaureción y/o conservación, Uso sostenible</v>
          </cell>
        </row>
      </sheetData>
      <sheetData sheetId="1"/>
      <sheetData sheetId="2"/>
      <sheetData sheetId="3"/>
      <sheetData sheetId="4">
        <row r="6">
          <cell r="DC6" t="str">
            <v>POIR</v>
          </cell>
        </row>
        <row r="7">
          <cell r="DC7" t="str">
            <v>PLAN FINANCIADO OTRAS INVERS.</v>
          </cell>
        </row>
        <row r="8">
          <cell r="DC8" t="str">
            <v>RECURSOS TERCEROS</v>
          </cell>
        </row>
        <row r="9">
          <cell r="DC9" t="str">
            <v>NUEVAS SOLICITUDES</v>
          </cell>
        </row>
        <row r="10">
          <cell r="DC10" t="str">
            <v>V.F. COMPROMETIDA EN 2020 Y PLANIFICADA EN 2021</v>
          </cell>
        </row>
        <row r="12">
          <cell r="DC12" t="str">
            <v>2020 SIN PLANIFICAR EN 2021</v>
          </cell>
        </row>
      </sheetData>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ENU"/>
      <sheetName val="MEFIE "/>
      <sheetName val="MIME"/>
      <sheetName val="DOFA"/>
      <sheetName val="MOE"/>
      <sheetName val="MVE"/>
      <sheetName val="FCI REDACTADOS"/>
      <sheetName val="SINTESIS FCI"/>
      <sheetName val="FCI"/>
      <sheetName val="FCE REDACTADOS"/>
      <sheetName val="SINTESIS FCE"/>
      <sheetName val="FCE"/>
      <sheetName val="AEI REDACTADOS"/>
      <sheetName val="AEI MOE"/>
      <sheetName val="SÍNTESIS AEI"/>
      <sheetName val="RESUMEN AEI"/>
      <sheetName val="RESUMEN AEI DIR"/>
      <sheetName val="AEI"/>
      <sheetName val="AEII REDACTADOS"/>
      <sheetName val="SÍNTESIS AEII"/>
      <sheetName val="RESUMEN AEII"/>
      <sheetName val="RESUMEN AEII DIR"/>
      <sheetName val="AEIIMOE"/>
      <sheetName val="AEII"/>
      <sheetName val="RETOS REDACTADOS"/>
      <sheetName val="SINTESIS RETOS"/>
      <sheetName val="RESUMEN RETOS DIR"/>
      <sheetName val="RESUMEN RETOS"/>
      <sheetName val="RETOS"/>
      <sheetName val="PROBLEMAS REDACTADOS"/>
      <sheetName val="SINTESIS PROBLEMAS"/>
      <sheetName val="RESUMEN PROBLEMAS DIR"/>
      <sheetName val="RESUMEN PROBLEMAS"/>
      <sheetName val="PROBLEMAS"/>
      <sheetName val="Hoja1"/>
    </sheetNames>
    <sheetDataSet>
      <sheetData sheetId="0" refreshError="1"/>
      <sheetData sheetId="1" refreshError="1"/>
      <sheetData sheetId="2">
        <row r="26">
          <cell r="G26">
            <v>2.560646724189275</v>
          </cell>
        </row>
      </sheetData>
      <sheetData sheetId="3"/>
      <sheetData sheetId="4">
        <row r="5">
          <cell r="B5" t="str">
            <v>Empresa de Acueducto y Alcantarillado de Bogotá</v>
          </cell>
        </row>
      </sheetData>
      <sheetData sheetId="5" refreshError="1"/>
      <sheetData sheetId="6" refreshError="1"/>
      <sheetData sheetId="7" refreshError="1"/>
      <sheetData sheetId="8" refreshError="1"/>
      <sheetData sheetId="9">
        <row r="7">
          <cell r="R7" t="str">
            <v>FACTORES CLAVES INTERNOS</v>
          </cell>
          <cell r="S7" t="str">
            <v>CODIGO</v>
          </cell>
        </row>
        <row r="8">
          <cell r="R8" t="str">
            <v>Ambiental</v>
          </cell>
          <cell r="S8" t="str">
            <v>A</v>
          </cell>
        </row>
        <row r="9">
          <cell r="R9" t="str">
            <v>Balance de Control</v>
          </cell>
          <cell r="S9" t="str">
            <v>B</v>
          </cell>
        </row>
        <row r="10">
          <cell r="R10" t="str">
            <v>Comunicación</v>
          </cell>
          <cell r="S10" t="str">
            <v>C</v>
          </cell>
        </row>
        <row r="11">
          <cell r="R11" t="str">
            <v>Contratación</v>
          </cell>
          <cell r="S11" t="str">
            <v>D</v>
          </cell>
        </row>
        <row r="12">
          <cell r="R12" t="str">
            <v>Dirección Estratégica</v>
          </cell>
          <cell r="S12" t="str">
            <v>E</v>
          </cell>
        </row>
        <row r="13">
          <cell r="R13" t="str">
            <v>Estilo de dirección</v>
          </cell>
          <cell r="S13" t="str">
            <v>F</v>
          </cell>
        </row>
        <row r="14">
          <cell r="R14" t="str">
            <v>Financiero</v>
          </cell>
          <cell r="S14" t="str">
            <v>G</v>
          </cell>
        </row>
        <row r="15">
          <cell r="R15" t="str">
            <v>Gente - Capacidades</v>
          </cell>
          <cell r="S15" t="str">
            <v>H</v>
          </cell>
        </row>
        <row r="16">
          <cell r="R16" t="str">
            <v>Gente - Estructura</v>
          </cell>
          <cell r="S16" t="str">
            <v>I</v>
          </cell>
        </row>
        <row r="17">
          <cell r="R17" t="str">
            <v>Gente - Motivación</v>
          </cell>
          <cell r="S17" t="str">
            <v>J</v>
          </cell>
        </row>
        <row r="18">
          <cell r="R18" t="str">
            <v>Gestión del conocimiento</v>
          </cell>
          <cell r="S18" t="str">
            <v>K</v>
          </cell>
        </row>
        <row r="19">
          <cell r="R19" t="str">
            <v>Imagen</v>
          </cell>
          <cell r="S19" t="str">
            <v>L</v>
          </cell>
        </row>
        <row r="20">
          <cell r="R20" t="str">
            <v>Procesos</v>
          </cell>
          <cell r="S20" t="str">
            <v>M</v>
          </cell>
        </row>
        <row r="21">
          <cell r="R21" t="str">
            <v>Procesos - Clientes</v>
          </cell>
          <cell r="S21" t="str">
            <v>N</v>
          </cell>
        </row>
        <row r="22">
          <cell r="R22" t="str">
            <v>Recursos</v>
          </cell>
          <cell r="S22" t="str">
            <v>O</v>
          </cell>
        </row>
        <row r="23">
          <cell r="R23" t="str">
            <v>Servicios compartidos</v>
          </cell>
          <cell r="S23" t="str">
            <v>P</v>
          </cell>
        </row>
        <row r="24">
          <cell r="R24" t="str">
            <v>Sistema de Información</v>
          </cell>
          <cell r="S24" t="str">
            <v>Q</v>
          </cell>
        </row>
        <row r="25">
          <cell r="R25" t="str">
            <v>Sistema Integrado de Gestión</v>
          </cell>
          <cell r="S25" t="str">
            <v>R</v>
          </cell>
        </row>
        <row r="26">
          <cell r="R26" t="str">
            <v>Tecnología</v>
          </cell>
          <cell r="S26" t="str">
            <v>S</v>
          </cell>
        </row>
      </sheetData>
      <sheetData sheetId="10" refreshError="1"/>
      <sheetData sheetId="11" refreshError="1"/>
      <sheetData sheetId="12">
        <row r="7">
          <cell r="P7" t="str">
            <v>FACTORES CLAVES EXTERNOS</v>
          </cell>
          <cell r="Q7" t="str">
            <v>CODIGO</v>
          </cell>
        </row>
        <row r="8">
          <cell r="P8" t="str">
            <v>Ambiental</v>
          </cell>
          <cell r="Q8" t="str">
            <v>A</v>
          </cell>
        </row>
        <row r="9">
          <cell r="P9" t="str">
            <v>Balance de Control</v>
          </cell>
          <cell r="Q9" t="str">
            <v>B</v>
          </cell>
        </row>
        <row r="10">
          <cell r="P10" t="str">
            <v>Cliente</v>
          </cell>
          <cell r="Q10" t="str">
            <v>C</v>
          </cell>
        </row>
        <row r="11">
          <cell r="P11" t="str">
            <v>Competencia</v>
          </cell>
          <cell r="Q11" t="str">
            <v>D</v>
          </cell>
        </row>
        <row r="12">
          <cell r="P12" t="str">
            <v>Convenios</v>
          </cell>
          <cell r="Q12" t="str">
            <v>E</v>
          </cell>
        </row>
        <row r="13">
          <cell r="P13" t="str">
            <v>Economía</v>
          </cell>
          <cell r="Q13" t="str">
            <v>F</v>
          </cell>
        </row>
        <row r="14">
          <cell r="P14" t="str">
            <v>IANC</v>
          </cell>
          <cell r="Q14" t="str">
            <v>G</v>
          </cell>
        </row>
        <row r="15">
          <cell r="P15" t="str">
            <v>Imagen</v>
          </cell>
          <cell r="Q15" t="str">
            <v>H</v>
          </cell>
        </row>
        <row r="16">
          <cell r="P16" t="str">
            <v>Información</v>
          </cell>
          <cell r="Q16" t="str">
            <v>I</v>
          </cell>
        </row>
        <row r="17">
          <cell r="P17" t="str">
            <v>Ingerencia Política</v>
          </cell>
          <cell r="Q17" t="str">
            <v>J</v>
          </cell>
        </row>
        <row r="18">
          <cell r="P18" t="str">
            <v>Investigación y Desarrollo</v>
          </cell>
          <cell r="Q18" t="str">
            <v>K</v>
          </cell>
        </row>
        <row r="19">
          <cell r="P19" t="str">
            <v>Normatividad</v>
          </cell>
          <cell r="Q19" t="str">
            <v>L</v>
          </cell>
        </row>
        <row r="20">
          <cell r="P20" t="str">
            <v>Nuevos negocios</v>
          </cell>
          <cell r="Q20" t="str">
            <v>M</v>
          </cell>
        </row>
        <row r="21">
          <cell r="P21" t="str">
            <v>Orden Público</v>
          </cell>
          <cell r="Q21" t="str">
            <v>N</v>
          </cell>
        </row>
        <row r="22">
          <cell r="P22" t="str">
            <v>Procesos de Terceros</v>
          </cell>
          <cell r="Q22" t="str">
            <v>O</v>
          </cell>
        </row>
        <row r="23">
          <cell r="P23" t="str">
            <v>Proveedores</v>
          </cell>
          <cell r="Q23" t="str">
            <v>P</v>
          </cell>
        </row>
        <row r="24">
          <cell r="P24" t="str">
            <v>Responsabilidad Social</v>
          </cell>
          <cell r="Q24" t="str">
            <v>Q</v>
          </cell>
        </row>
        <row r="25">
          <cell r="P25" t="str">
            <v>Tecnológicos</v>
          </cell>
          <cell r="Q25" t="str">
            <v>R</v>
          </cell>
        </row>
      </sheetData>
      <sheetData sheetId="13" refreshError="1"/>
      <sheetData sheetId="14">
        <row r="5">
          <cell r="P5" t="str">
            <v>Ambiental</v>
          </cell>
          <cell r="Q5">
            <v>22.1875</v>
          </cell>
          <cell r="R5">
            <v>37.1875</v>
          </cell>
          <cell r="S5">
            <v>7.5446428571428585</v>
          </cell>
          <cell r="T5">
            <v>19.151785714285719</v>
          </cell>
          <cell r="U5">
            <v>13.928571428571429</v>
          </cell>
          <cell r="V5">
            <v>100.00000000000001</v>
          </cell>
        </row>
        <row r="6">
          <cell r="P6" t="str">
            <v>Balance de Control</v>
          </cell>
          <cell r="Q6">
            <v>21.431515318038194</v>
          </cell>
          <cell r="R6">
            <v>14.631130649814533</v>
          </cell>
          <cell r="S6">
            <v>16.252232449512295</v>
          </cell>
          <cell r="T6">
            <v>34.290424508861108</v>
          </cell>
          <cell r="U6">
            <v>13.394697073773871</v>
          </cell>
          <cell r="V6">
            <v>100</v>
          </cell>
        </row>
        <row r="7">
          <cell r="P7" t="str">
            <v>Comunicación</v>
          </cell>
          <cell r="Q7">
            <v>35.46592489568846</v>
          </cell>
          <cell r="R7">
            <v>14.603616133518775</v>
          </cell>
          <cell r="S7">
            <v>14.464534075104311</v>
          </cell>
          <cell r="T7">
            <v>22.253129346314324</v>
          </cell>
          <cell r="U7">
            <v>13.21279554937413</v>
          </cell>
          <cell r="V7">
            <v>100</v>
          </cell>
        </row>
        <row r="8">
          <cell r="P8" t="str">
            <v>Contratación</v>
          </cell>
          <cell r="Q8">
            <v>0</v>
          </cell>
          <cell r="R8">
            <v>0</v>
          </cell>
          <cell r="S8">
            <v>36.363636363636367</v>
          </cell>
          <cell r="T8">
            <v>63.636363636363633</v>
          </cell>
          <cell r="U8">
            <v>0</v>
          </cell>
          <cell r="V8">
            <v>100</v>
          </cell>
        </row>
        <row r="9">
          <cell r="P9" t="str">
            <v>Convenios</v>
          </cell>
          <cell r="Q9">
            <v>23.051502977865944</v>
          </cell>
          <cell r="R9">
            <v>22.682505284246616</v>
          </cell>
          <cell r="S9">
            <v>13.100056527800186</v>
          </cell>
          <cell r="T9">
            <v>37.116826828767195</v>
          </cell>
          <cell r="U9">
            <v>4.0491083813200568</v>
          </cell>
          <cell r="V9">
            <v>100</v>
          </cell>
        </row>
        <row r="10">
          <cell r="P10" t="str">
            <v>Financiero</v>
          </cell>
          <cell r="Q10">
            <v>6.3920454545454541</v>
          </cell>
          <cell r="R10">
            <v>0</v>
          </cell>
          <cell r="S10">
            <v>53.97727272727272</v>
          </cell>
          <cell r="T10">
            <v>39.630681818181813</v>
          </cell>
          <cell r="U10">
            <v>0</v>
          </cell>
          <cell r="V10">
            <v>99.999999999999986</v>
          </cell>
        </row>
        <row r="11">
          <cell r="P11" t="str">
            <v>Gente - Estructura</v>
          </cell>
          <cell r="Q11">
            <v>12.590163934426229</v>
          </cell>
          <cell r="R11">
            <v>10.491803278688526</v>
          </cell>
          <cell r="S11">
            <v>31.475409836065573</v>
          </cell>
          <cell r="T11">
            <v>22.819672131147538</v>
          </cell>
          <cell r="U11">
            <v>22.622950819672131</v>
          </cell>
          <cell r="V11">
            <v>100</v>
          </cell>
        </row>
        <row r="12">
          <cell r="P12" t="str">
            <v>IANC</v>
          </cell>
          <cell r="Q12">
            <v>13.249211356466876</v>
          </cell>
          <cell r="R12">
            <v>17.034700315457414</v>
          </cell>
          <cell r="S12">
            <v>67.823343848580436</v>
          </cell>
          <cell r="T12">
            <v>0</v>
          </cell>
          <cell r="U12">
            <v>1.8927444794952681</v>
          </cell>
          <cell r="V12">
            <v>99.999999999999986</v>
          </cell>
        </row>
        <row r="13">
          <cell r="P13" t="str">
            <v>Normatividad</v>
          </cell>
          <cell r="Q13">
            <v>6.5952184666117075</v>
          </cell>
          <cell r="R13">
            <v>29.678483099752679</v>
          </cell>
          <cell r="S13">
            <v>21.43446001648805</v>
          </cell>
          <cell r="T13">
            <v>23.742786479802145</v>
          </cell>
          <cell r="U13">
            <v>18.549051937345425</v>
          </cell>
          <cell r="V13">
            <v>100.00000000000001</v>
          </cell>
        </row>
        <row r="14">
          <cell r="P14" t="str">
            <v>Nuevos Negocios</v>
          </cell>
          <cell r="Q14">
            <v>15.185950413223139</v>
          </cell>
          <cell r="R14">
            <v>5.0619834710743792</v>
          </cell>
          <cell r="S14">
            <v>50.619834710743802</v>
          </cell>
          <cell r="T14">
            <v>17.975206611570247</v>
          </cell>
          <cell r="U14">
            <v>11.15702479338843</v>
          </cell>
          <cell r="V14">
            <v>100</v>
          </cell>
        </row>
        <row r="15">
          <cell r="P15" t="str">
            <v>Procesos</v>
          </cell>
          <cell r="Q15">
            <v>6.8965517241379306</v>
          </cell>
          <cell r="R15">
            <v>6.8965517241379306</v>
          </cell>
          <cell r="S15">
            <v>37.931034482758619</v>
          </cell>
          <cell r="T15">
            <v>41.379310344827587</v>
          </cell>
          <cell r="U15">
            <v>6.8965517241379306</v>
          </cell>
          <cell r="V15">
            <v>100</v>
          </cell>
        </row>
        <row r="16">
          <cell r="P16" t="str">
            <v>Procesos - Clientes</v>
          </cell>
          <cell r="Q16">
            <v>43.774084240077968</v>
          </cell>
          <cell r="R16">
            <v>8.8513773279569428</v>
          </cell>
          <cell r="S16">
            <v>11.064221659946178</v>
          </cell>
          <cell r="T16">
            <v>23.721691238924603</v>
          </cell>
          <cell r="U16">
            <v>12.588625533094318</v>
          </cell>
          <cell r="V16">
            <v>100</v>
          </cell>
        </row>
        <row r="17">
          <cell r="P17" t="str">
            <v>Responsabilidad Social</v>
          </cell>
          <cell r="Q17">
            <v>32.258064516129032</v>
          </cell>
          <cell r="R17">
            <v>20.908004778972522</v>
          </cell>
          <cell r="S17">
            <v>13.381123058542414</v>
          </cell>
          <cell r="T17">
            <v>6.6905615292712071</v>
          </cell>
          <cell r="U17">
            <v>26.762246117084828</v>
          </cell>
          <cell r="V17">
            <v>100</v>
          </cell>
        </row>
        <row r="18">
          <cell r="P18" t="str">
            <v>Sistema de Información</v>
          </cell>
          <cell r="Q18">
            <v>16.243830634686987</v>
          </cell>
          <cell r="R18">
            <v>11.637371200969779</v>
          </cell>
          <cell r="S18">
            <v>15.516494934626374</v>
          </cell>
          <cell r="T18">
            <v>40.185297428348768</v>
          </cell>
          <cell r="U18">
            <v>16.417005801368084</v>
          </cell>
          <cell r="V18">
            <v>100</v>
          </cell>
        </row>
        <row r="19">
          <cell r="P19" t="str">
            <v>Sistema Integrado de Gestión</v>
          </cell>
          <cell r="Q19">
            <v>0</v>
          </cell>
          <cell r="R19">
            <v>0</v>
          </cell>
          <cell r="S19">
            <v>0</v>
          </cell>
          <cell r="T19">
            <v>100</v>
          </cell>
          <cell r="U19">
            <v>0</v>
          </cell>
          <cell r="V19">
            <v>100</v>
          </cell>
        </row>
        <row r="20">
          <cell r="P20" t="str">
            <v>Tecnología</v>
          </cell>
          <cell r="Q20">
            <v>20.718816067653279</v>
          </cell>
          <cell r="R20">
            <v>5.9196617336152224</v>
          </cell>
          <cell r="S20">
            <v>7.8928823114869644</v>
          </cell>
          <cell r="T20">
            <v>52.642706131078228</v>
          </cell>
          <cell r="U20">
            <v>12.825933756166316</v>
          </cell>
          <cell r="V20">
            <v>100.00000000000001</v>
          </cell>
        </row>
        <row r="21">
          <cell r="P21" t="str">
            <v>Total general</v>
          </cell>
          <cell r="Q21">
            <v>19.733047259115345</v>
          </cell>
          <cell r="R21">
            <v>15.48874416558772</v>
          </cell>
          <cell r="S21">
            <v>20.866245249154925</v>
          </cell>
          <cell r="T21">
            <v>32.041435553025401</v>
          </cell>
          <cell r="U21">
            <v>11.870527773116596</v>
          </cell>
          <cell r="V21">
            <v>99.999999999999986</v>
          </cell>
        </row>
        <row r="22">
          <cell r="P22">
            <v>0</v>
          </cell>
          <cell r="Q22" t="e">
            <v>#DIV/0!</v>
          </cell>
          <cell r="R22" t="e">
            <v>#DIV/0!</v>
          </cell>
          <cell r="S22" t="e">
            <v>#DIV/0!</v>
          </cell>
          <cell r="T22" t="e">
            <v>#DIV/0!</v>
          </cell>
          <cell r="U22" t="e">
            <v>#DIV/0!</v>
          </cell>
          <cell r="V22" t="e">
            <v>#DIV/0!</v>
          </cell>
        </row>
        <row r="23">
          <cell r="P23">
            <v>0</v>
          </cell>
          <cell r="Q23" t="e">
            <v>#DIV/0!</v>
          </cell>
          <cell r="R23" t="e">
            <v>#DIV/0!</v>
          </cell>
          <cell r="S23" t="e">
            <v>#DIV/0!</v>
          </cell>
          <cell r="T23" t="e">
            <v>#DIV/0!</v>
          </cell>
          <cell r="U23" t="e">
            <v>#DIV/0!</v>
          </cell>
          <cell r="V23" t="e">
            <v>#DIV/0!</v>
          </cell>
        </row>
      </sheetData>
      <sheetData sheetId="15"/>
      <sheetData sheetId="16" refreshError="1"/>
      <sheetData sheetId="17" refreshError="1"/>
      <sheetData sheetId="18">
        <row r="6">
          <cell r="D6" t="str">
            <v>Cód</v>
          </cell>
          <cell r="O6" t="str">
            <v>ACCIONES ESTRATEGICAS I</v>
          </cell>
          <cell r="P6" t="str">
            <v>CODIGO</v>
          </cell>
        </row>
        <row r="7">
          <cell r="O7" t="str">
            <v xml:space="preserve">Ambiental </v>
          </cell>
          <cell r="P7" t="str">
            <v>A</v>
          </cell>
        </row>
        <row r="8">
          <cell r="O8" t="str">
            <v>Balance de Control</v>
          </cell>
          <cell r="P8" t="str">
            <v>B</v>
          </cell>
        </row>
        <row r="9">
          <cell r="O9" t="str">
            <v>Comunicación</v>
          </cell>
          <cell r="P9" t="str">
            <v>C</v>
          </cell>
        </row>
        <row r="10">
          <cell r="O10" t="str">
            <v>Contratación</v>
          </cell>
          <cell r="P10" t="str">
            <v>D</v>
          </cell>
        </row>
        <row r="11">
          <cell r="O11" t="str">
            <v>Convenios</v>
          </cell>
          <cell r="P11" t="str">
            <v>E</v>
          </cell>
        </row>
        <row r="12">
          <cell r="O12" t="str">
            <v>Financiero</v>
          </cell>
          <cell r="P12" t="str">
            <v>F</v>
          </cell>
        </row>
        <row r="13">
          <cell r="O13" t="str">
            <v>Gente - Estructura</v>
          </cell>
          <cell r="P13" t="str">
            <v>G</v>
          </cell>
        </row>
        <row r="14">
          <cell r="O14" t="str">
            <v>IANC</v>
          </cell>
          <cell r="P14" t="str">
            <v>H</v>
          </cell>
        </row>
        <row r="15">
          <cell r="O15" t="str">
            <v>Normatividad</v>
          </cell>
          <cell r="P15" t="str">
            <v>I</v>
          </cell>
        </row>
        <row r="16">
          <cell r="O16" t="str">
            <v>Nuevos Negocios</v>
          </cell>
          <cell r="P16" t="str">
            <v>J</v>
          </cell>
        </row>
        <row r="17">
          <cell r="O17" t="str">
            <v>Procesos</v>
          </cell>
          <cell r="P17" t="str">
            <v>K</v>
          </cell>
        </row>
        <row r="18">
          <cell r="O18" t="str">
            <v>Procesos - Clientes</v>
          </cell>
          <cell r="P18" t="str">
            <v>L</v>
          </cell>
        </row>
        <row r="19">
          <cell r="O19" t="str">
            <v>Responsabilidad Social</v>
          </cell>
          <cell r="P19" t="str">
            <v>M</v>
          </cell>
        </row>
        <row r="20">
          <cell r="O20" t="str">
            <v>Sistema de Información</v>
          </cell>
          <cell r="P20" t="str">
            <v>N</v>
          </cell>
        </row>
        <row r="21">
          <cell r="O21" t="str">
            <v>Sistema Integrado de Gestión</v>
          </cell>
          <cell r="P21" t="str">
            <v>O</v>
          </cell>
        </row>
        <row r="22">
          <cell r="O22" t="str">
            <v>Tecnología</v>
          </cell>
          <cell r="P22" t="str">
            <v>P</v>
          </cell>
        </row>
      </sheetData>
      <sheetData sheetId="19" refreshError="1"/>
      <sheetData sheetId="20"/>
      <sheetData sheetId="21" refreshError="1"/>
      <sheetData sheetId="22" refreshError="1"/>
      <sheetData sheetId="23">
        <row r="5">
          <cell r="P5" t="str">
            <v>Comunicación</v>
          </cell>
          <cell r="Q5">
            <v>26.021895446006347</v>
          </cell>
          <cell r="R5">
            <v>9.2634579257627774</v>
          </cell>
          <cell r="S5">
            <v>8.3371121331864995</v>
          </cell>
          <cell r="T5">
            <v>34.359007579192848</v>
          </cell>
          <cell r="U5">
            <v>22.018526915851524</v>
          </cell>
          <cell r="V5">
            <v>100</v>
          </cell>
        </row>
        <row r="6">
          <cell r="P6" t="str">
            <v>Contratación</v>
          </cell>
          <cell r="Q6">
            <v>0</v>
          </cell>
          <cell r="R6">
            <v>0</v>
          </cell>
          <cell r="S6">
            <v>34.883720930232563</v>
          </cell>
          <cell r="T6">
            <v>65.116279069767444</v>
          </cell>
          <cell r="U6">
            <v>0</v>
          </cell>
          <cell r="V6">
            <v>100</v>
          </cell>
        </row>
        <row r="7">
          <cell r="P7" t="str">
            <v>Dirección Estratégica</v>
          </cell>
          <cell r="Q7">
            <v>17.647058823529413</v>
          </cell>
          <cell r="R7">
            <v>5.882352941176471</v>
          </cell>
          <cell r="S7">
            <v>17.647058823529413</v>
          </cell>
          <cell r="T7">
            <v>41.176470588235297</v>
          </cell>
          <cell r="U7">
            <v>17.647058823529413</v>
          </cell>
          <cell r="V7">
            <v>100</v>
          </cell>
        </row>
        <row r="8">
          <cell r="P8" t="str">
            <v>Estilo de dirección</v>
          </cell>
          <cell r="Q8">
            <v>6.8476751424603739</v>
          </cell>
          <cell r="R8">
            <v>36.872096920940471</v>
          </cell>
          <cell r="S8">
            <v>15.27558301010391</v>
          </cell>
          <cell r="T8">
            <v>18.06732749126083</v>
          </cell>
          <cell r="U8">
            <v>22.937317435234402</v>
          </cell>
          <cell r="V8">
            <v>99.999999999999986</v>
          </cell>
        </row>
        <row r="9">
          <cell r="P9" t="str">
            <v>Financiero</v>
          </cell>
          <cell r="Q9">
            <v>9.5238095238095237</v>
          </cell>
          <cell r="R9">
            <v>12.698412698412698</v>
          </cell>
          <cell r="S9">
            <v>25.396825396825395</v>
          </cell>
          <cell r="T9">
            <v>38.624338624338627</v>
          </cell>
          <cell r="U9">
            <v>13.756613756613758</v>
          </cell>
          <cell r="V9">
            <v>100.00000000000001</v>
          </cell>
        </row>
        <row r="10">
          <cell r="P10" t="str">
            <v>Gente - Capacidades</v>
          </cell>
          <cell r="Q10">
            <v>11.482107138060941</v>
          </cell>
          <cell r="R10">
            <v>4.3511142838967771</v>
          </cell>
          <cell r="S10">
            <v>5.4388928548709714</v>
          </cell>
          <cell r="T10">
            <v>30.350365066687399</v>
          </cell>
          <cell r="U10">
            <v>48.377520656483917</v>
          </cell>
          <cell r="V10">
            <v>100</v>
          </cell>
        </row>
        <row r="11">
          <cell r="P11" t="str">
            <v>Gente - Estructura</v>
          </cell>
          <cell r="Q11">
            <v>4.9561587561013312</v>
          </cell>
          <cell r="R11">
            <v>2.2108355235550055</v>
          </cell>
          <cell r="S11">
            <v>2.3323100028712154</v>
          </cell>
          <cell r="T11">
            <v>27.563663670296179</v>
          </cell>
          <cell r="U11">
            <v>62.937032047176281</v>
          </cell>
          <cell r="V11">
            <v>100.00000000000001</v>
          </cell>
        </row>
        <row r="12">
          <cell r="P12" t="str">
            <v>Gente - Motivación</v>
          </cell>
          <cell r="Q12">
            <v>16.013071895424833</v>
          </cell>
          <cell r="R12">
            <v>2.2875816993464055</v>
          </cell>
          <cell r="S12">
            <v>0</v>
          </cell>
          <cell r="T12">
            <v>21.160130718954246</v>
          </cell>
          <cell r="U12">
            <v>60.539215686274503</v>
          </cell>
          <cell r="V12">
            <v>99.999999999999986</v>
          </cell>
        </row>
        <row r="13">
          <cell r="P13" t="str">
            <v>Gestión del Conocimiento</v>
          </cell>
          <cell r="Q13">
            <v>16.129698471705908</v>
          </cell>
          <cell r="R13">
            <v>11.854605534902934</v>
          </cell>
          <cell r="S13">
            <v>16.811235026848408</v>
          </cell>
          <cell r="T13">
            <v>30.214787277984303</v>
          </cell>
          <cell r="U13">
            <v>24.989673688558447</v>
          </cell>
          <cell r="V13">
            <v>100</v>
          </cell>
        </row>
        <row r="14">
          <cell r="P14" t="str">
            <v>Nuevos Negocios</v>
          </cell>
          <cell r="Q14">
            <v>7.7922077922077913</v>
          </cell>
          <cell r="R14">
            <v>7.7922077922077913</v>
          </cell>
          <cell r="S14">
            <v>42.857142857142854</v>
          </cell>
          <cell r="T14">
            <v>23.376623376623375</v>
          </cell>
          <cell r="U14">
            <v>18.18181818181818</v>
          </cell>
          <cell r="V14">
            <v>100</v>
          </cell>
        </row>
        <row r="15">
          <cell r="P15" t="str">
            <v xml:space="preserve">Procesos </v>
          </cell>
          <cell r="Q15">
            <v>7.0779667576923906</v>
          </cell>
          <cell r="R15">
            <v>8.0073967359752309</v>
          </cell>
          <cell r="S15">
            <v>14.605328230158904</v>
          </cell>
          <cell r="T15">
            <v>52.262562624981193</v>
          </cell>
          <cell r="U15">
            <v>18.046745651192296</v>
          </cell>
          <cell r="V15">
            <v>100.00000000000001</v>
          </cell>
        </row>
        <row r="16">
          <cell r="P16" t="str">
            <v>Procesos - Cliente</v>
          </cell>
          <cell r="Q16">
            <v>45.343988881167476</v>
          </cell>
          <cell r="R16">
            <v>9.5552466990965943</v>
          </cell>
          <cell r="S16">
            <v>3.8220986796386383</v>
          </cell>
          <cell r="T16">
            <v>24.079221681723418</v>
          </cell>
          <cell r="U16">
            <v>17.199444058373871</v>
          </cell>
          <cell r="V16">
            <v>100</v>
          </cell>
        </row>
        <row r="17">
          <cell r="P17" t="str">
            <v>Recursos</v>
          </cell>
          <cell r="Q17">
            <v>11.64694288111159</v>
          </cell>
          <cell r="R17">
            <v>6.4058185846113744</v>
          </cell>
          <cell r="S17">
            <v>5.5905325829335633</v>
          </cell>
          <cell r="T17">
            <v>36.015931063129692</v>
          </cell>
          <cell r="U17">
            <v>40.34077488821378</v>
          </cell>
          <cell r="V17">
            <v>100</v>
          </cell>
        </row>
        <row r="18">
          <cell r="P18" t="str">
            <v>Servicios Compartidos</v>
          </cell>
          <cell r="Q18">
            <v>13.459049731928268</v>
          </cell>
          <cell r="R18">
            <v>6.7295248659641338</v>
          </cell>
          <cell r="S18">
            <v>11.776668515437233</v>
          </cell>
          <cell r="T18">
            <v>44.000739508227028</v>
          </cell>
          <cell r="U18">
            <v>24.034017378443334</v>
          </cell>
          <cell r="V18">
            <v>100</v>
          </cell>
        </row>
        <row r="19">
          <cell r="P19" t="str">
            <v>Sistema Integrado de Gestión</v>
          </cell>
          <cell r="Q19">
            <v>20.817205113196501</v>
          </cell>
          <cell r="R19">
            <v>21.940673325654725</v>
          </cell>
          <cell r="S19">
            <v>8.4968184135495921</v>
          </cell>
          <cell r="T19">
            <v>32.355884518796849</v>
          </cell>
          <cell r="U19">
            <v>16.389418628802325</v>
          </cell>
          <cell r="V19">
            <v>100</v>
          </cell>
        </row>
        <row r="20">
          <cell r="P20" t="str">
            <v>Total general</v>
          </cell>
          <cell r="Q20">
            <v>14.943131000288707</v>
          </cell>
          <cell r="R20">
            <v>9.085980643157491</v>
          </cell>
          <cell r="S20">
            <v>11.624893105508329</v>
          </cell>
          <cell r="T20">
            <v>33.566298628990104</v>
          </cell>
          <cell r="U20">
            <v>30.779696622055368</v>
          </cell>
          <cell r="V20">
            <v>100</v>
          </cell>
        </row>
        <row r="21">
          <cell r="P21">
            <v>0</v>
          </cell>
          <cell r="Q21" t="e">
            <v>#DIV/0!</v>
          </cell>
          <cell r="R21" t="e">
            <v>#DIV/0!</v>
          </cell>
          <cell r="S21" t="e">
            <v>#DIV/0!</v>
          </cell>
          <cell r="T21" t="e">
            <v>#DIV/0!</v>
          </cell>
          <cell r="U21" t="e">
            <v>#DIV/0!</v>
          </cell>
          <cell r="V21" t="e">
            <v>#DIV/0!</v>
          </cell>
        </row>
        <row r="22">
          <cell r="P22">
            <v>0</v>
          </cell>
          <cell r="Q22" t="e">
            <v>#DIV/0!</v>
          </cell>
          <cell r="R22" t="e">
            <v>#DIV/0!</v>
          </cell>
          <cell r="S22" t="e">
            <v>#DIV/0!</v>
          </cell>
          <cell r="T22" t="e">
            <v>#DIV/0!</v>
          </cell>
          <cell r="U22" t="e">
            <v>#DIV/0!</v>
          </cell>
          <cell r="V22" t="e">
            <v>#DIV/0!</v>
          </cell>
        </row>
        <row r="23">
          <cell r="P23">
            <v>0</v>
          </cell>
          <cell r="Q23" t="e">
            <v>#DIV/0!</v>
          </cell>
          <cell r="R23" t="e">
            <v>#DIV/0!</v>
          </cell>
          <cell r="S23" t="e">
            <v>#DIV/0!</v>
          </cell>
          <cell r="T23" t="e">
            <v>#DIV/0!</v>
          </cell>
          <cell r="U23" t="e">
            <v>#DIV/0!</v>
          </cell>
          <cell r="V23" t="e">
            <v>#DIV/0!</v>
          </cell>
        </row>
      </sheetData>
      <sheetData sheetId="24">
        <row r="6">
          <cell r="D6" t="str">
            <v>Cód</v>
          </cell>
          <cell r="O6" t="str">
            <v>ACCIONES ESTRATEGICAS II</v>
          </cell>
          <cell r="P6" t="str">
            <v>CODIGO</v>
          </cell>
        </row>
        <row r="7">
          <cell r="O7" t="str">
            <v>Comunicación</v>
          </cell>
          <cell r="P7" t="str">
            <v>A</v>
          </cell>
        </row>
        <row r="8">
          <cell r="O8" t="str">
            <v>Contratación</v>
          </cell>
          <cell r="P8" t="str">
            <v>B</v>
          </cell>
        </row>
        <row r="9">
          <cell r="O9" t="str">
            <v>Dirección Estratégica</v>
          </cell>
          <cell r="P9" t="str">
            <v>C</v>
          </cell>
        </row>
        <row r="10">
          <cell r="O10" t="str">
            <v>Estilo de dirección</v>
          </cell>
          <cell r="P10" t="str">
            <v>D</v>
          </cell>
        </row>
        <row r="11">
          <cell r="O11" t="str">
            <v>Financiero</v>
          </cell>
          <cell r="P11" t="str">
            <v>E</v>
          </cell>
        </row>
        <row r="12">
          <cell r="O12" t="str">
            <v>Gente - Capacidades</v>
          </cell>
          <cell r="P12" t="str">
            <v>F</v>
          </cell>
        </row>
        <row r="13">
          <cell r="O13" t="str">
            <v>Gente - Estructura</v>
          </cell>
          <cell r="P13" t="str">
            <v>G</v>
          </cell>
        </row>
        <row r="14">
          <cell r="O14" t="str">
            <v>Gente - Motivación</v>
          </cell>
          <cell r="P14" t="str">
            <v>H</v>
          </cell>
        </row>
        <row r="15">
          <cell r="O15" t="str">
            <v>Gestión del Conocimiento</v>
          </cell>
          <cell r="P15" t="str">
            <v>I</v>
          </cell>
        </row>
        <row r="16">
          <cell r="O16" t="str">
            <v>Nuevos Negocios</v>
          </cell>
          <cell r="P16" t="str">
            <v>J</v>
          </cell>
        </row>
        <row r="17">
          <cell r="O17" t="str">
            <v xml:space="preserve">Procesos </v>
          </cell>
          <cell r="P17" t="str">
            <v>K</v>
          </cell>
        </row>
        <row r="18">
          <cell r="O18" t="str">
            <v>Procesos - Cliente</v>
          </cell>
          <cell r="P18" t="str">
            <v>L</v>
          </cell>
        </row>
        <row r="19">
          <cell r="O19" t="str">
            <v>Recursos</v>
          </cell>
          <cell r="P19" t="str">
            <v>M</v>
          </cell>
        </row>
        <row r="20">
          <cell r="O20" t="str">
            <v>Servicios Compartidos</v>
          </cell>
          <cell r="P20" t="str">
            <v>N</v>
          </cell>
        </row>
        <row r="21">
          <cell r="O21" t="str">
            <v>Sistema Integrado de Gestión</v>
          </cell>
          <cell r="P21" t="str">
            <v>O</v>
          </cell>
        </row>
      </sheetData>
      <sheetData sheetId="25" refreshError="1"/>
      <sheetData sheetId="26" refreshError="1"/>
      <sheetData sheetId="27" refreshError="1"/>
      <sheetData sheetId="28" refreshError="1"/>
      <sheetData sheetId="29">
        <row r="7">
          <cell r="L7" t="str">
            <v>Ambiental</v>
          </cell>
          <cell r="M7" t="str">
            <v>A</v>
          </cell>
        </row>
        <row r="8">
          <cell r="L8" t="str">
            <v>Cliente</v>
          </cell>
          <cell r="M8" t="str">
            <v>B</v>
          </cell>
        </row>
        <row r="9">
          <cell r="L9" t="str">
            <v>Comunicación</v>
          </cell>
          <cell r="M9" t="str">
            <v>C</v>
          </cell>
        </row>
        <row r="10">
          <cell r="L10" t="str">
            <v>Financieros</v>
          </cell>
          <cell r="M10" t="str">
            <v>D</v>
          </cell>
        </row>
        <row r="11">
          <cell r="L11" t="str">
            <v>Gente - Capacidades</v>
          </cell>
          <cell r="M11" t="str">
            <v>E</v>
          </cell>
        </row>
        <row r="12">
          <cell r="L12" t="str">
            <v>Gente - Estructura</v>
          </cell>
          <cell r="M12" t="str">
            <v>F</v>
          </cell>
        </row>
        <row r="13">
          <cell r="L13" t="str">
            <v>Gente - Motivación</v>
          </cell>
          <cell r="M13" t="str">
            <v>G</v>
          </cell>
        </row>
        <row r="14">
          <cell r="L14" t="str">
            <v>Responsabilidad Social</v>
          </cell>
          <cell r="M14" t="str">
            <v>H</v>
          </cell>
        </row>
        <row r="15">
          <cell r="L15" t="str">
            <v>IANC</v>
          </cell>
          <cell r="M15" t="str">
            <v>I</v>
          </cell>
        </row>
        <row r="16">
          <cell r="L16" t="str">
            <v>Imagen</v>
          </cell>
          <cell r="M16" t="str">
            <v>J</v>
          </cell>
        </row>
        <row r="17">
          <cell r="L17" t="str">
            <v>Toma de decisiones</v>
          </cell>
          <cell r="M17" t="str">
            <v>K</v>
          </cell>
        </row>
        <row r="18">
          <cell r="L18" t="str">
            <v>Nuevos Negocios</v>
          </cell>
          <cell r="M18" t="str">
            <v>L</v>
          </cell>
        </row>
        <row r="19">
          <cell r="L19" t="str">
            <v>Direccionamiento Estratégico</v>
          </cell>
          <cell r="M19" t="str">
            <v>LL</v>
          </cell>
        </row>
        <row r="20">
          <cell r="L20" t="str">
            <v>Procesos</v>
          </cell>
          <cell r="M20" t="str">
            <v>M</v>
          </cell>
        </row>
        <row r="21">
          <cell r="L21" t="str">
            <v>Servicio</v>
          </cell>
          <cell r="M21" t="str">
            <v>N</v>
          </cell>
        </row>
        <row r="22">
          <cell r="L22" t="str">
            <v>Sistema de Información</v>
          </cell>
          <cell r="M22" t="str">
            <v>Ñ</v>
          </cell>
        </row>
        <row r="23">
          <cell r="L23" t="str">
            <v>Gestión del Conocimiento</v>
          </cell>
          <cell r="M23" t="str">
            <v>O</v>
          </cell>
        </row>
        <row r="24">
          <cell r="L24" t="str">
            <v>Sistema Integrado de Gestión</v>
          </cell>
          <cell r="M24" t="str">
            <v>P</v>
          </cell>
        </row>
      </sheetData>
      <sheetData sheetId="30" refreshError="1"/>
      <sheetData sheetId="31" refreshError="1"/>
      <sheetData sheetId="32" refreshError="1"/>
      <sheetData sheetId="33" refreshError="1"/>
      <sheetData sheetId="34">
        <row r="6">
          <cell r="M6" t="str">
            <v>PROBLEMA</v>
          </cell>
          <cell r="N6" t="str">
            <v>CODIGO</v>
          </cell>
        </row>
        <row r="7">
          <cell r="M7" t="str">
            <v>Ambiental</v>
          </cell>
          <cell r="N7" t="str">
            <v>A</v>
          </cell>
        </row>
        <row r="8">
          <cell r="M8" t="str">
            <v>Balance de Control</v>
          </cell>
          <cell r="N8" t="str">
            <v>B</v>
          </cell>
        </row>
        <row r="9">
          <cell r="M9" t="str">
            <v>Cliente</v>
          </cell>
          <cell r="N9" t="str">
            <v>C</v>
          </cell>
        </row>
        <row r="10">
          <cell r="M10" t="str">
            <v>Comunicación</v>
          </cell>
          <cell r="N10" t="str">
            <v>D</v>
          </cell>
        </row>
        <row r="11">
          <cell r="M11" t="str">
            <v>Financiero</v>
          </cell>
          <cell r="N11" t="str">
            <v>E</v>
          </cell>
        </row>
        <row r="12">
          <cell r="M12" t="str">
            <v>Gente - Capacitación</v>
          </cell>
          <cell r="N12" t="str">
            <v>F</v>
          </cell>
        </row>
        <row r="13">
          <cell r="M13" t="str">
            <v>Gente - Estructura</v>
          </cell>
          <cell r="N13" t="str">
            <v>G</v>
          </cell>
        </row>
        <row r="14">
          <cell r="M14" t="str">
            <v>Gente - Motivación</v>
          </cell>
          <cell r="N14" t="str">
            <v>H</v>
          </cell>
        </row>
        <row r="15">
          <cell r="M15" t="str">
            <v>Gestión</v>
          </cell>
          <cell r="N15" t="str">
            <v>I</v>
          </cell>
        </row>
        <row r="16">
          <cell r="M16" t="str">
            <v>IANC</v>
          </cell>
          <cell r="N16" t="str">
            <v>J</v>
          </cell>
        </row>
        <row r="17">
          <cell r="M17" t="str">
            <v>Imagen</v>
          </cell>
          <cell r="N17" t="str">
            <v>K</v>
          </cell>
        </row>
        <row r="18">
          <cell r="M18" t="str">
            <v>Ingerencia Política</v>
          </cell>
          <cell r="N18" t="str">
            <v>L</v>
          </cell>
        </row>
        <row r="19">
          <cell r="M19" t="str">
            <v>Recursos</v>
          </cell>
          <cell r="N19" t="str">
            <v>LL</v>
          </cell>
        </row>
        <row r="20">
          <cell r="M20" t="str">
            <v>Relaciones con otras instituciones</v>
          </cell>
          <cell r="N20" t="str">
            <v>M</v>
          </cell>
        </row>
        <row r="21">
          <cell r="M21" t="str">
            <v>Normatividad</v>
          </cell>
          <cell r="N21" t="str">
            <v>N</v>
          </cell>
        </row>
        <row r="22">
          <cell r="M22" t="str">
            <v>Direccionamiento Estratégico</v>
          </cell>
          <cell r="N22" t="str">
            <v>Ñ</v>
          </cell>
        </row>
        <row r="23">
          <cell r="M23" t="str">
            <v>Procesos</v>
          </cell>
          <cell r="N23" t="str">
            <v>O</v>
          </cell>
        </row>
        <row r="24">
          <cell r="M24" t="str">
            <v>Servicios</v>
          </cell>
          <cell r="N24" t="str">
            <v>P</v>
          </cell>
        </row>
        <row r="25">
          <cell r="M25" t="str">
            <v>Sistema Integrado de Gestión</v>
          </cell>
          <cell r="N25" t="str">
            <v>Q</v>
          </cell>
        </row>
        <row r="26">
          <cell r="M26" t="str">
            <v>Gestión del Conocimiento</v>
          </cell>
          <cell r="N26" t="str">
            <v>R</v>
          </cell>
        </row>
        <row r="27">
          <cell r="M27" t="str">
            <v>Visión nuevos negocios - expansión</v>
          </cell>
          <cell r="N27" t="str">
            <v>S</v>
          </cell>
        </row>
      </sheetData>
      <sheetData sheetId="3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ACTORES"/>
      <sheetName val="VISIONEMPRESARIAL"/>
      <sheetName val="AYUDA"/>
      <sheetName val="AREAS"/>
    </sheetNames>
    <sheetDataSet>
      <sheetData sheetId="0"/>
      <sheetData sheetId="1"/>
      <sheetData sheetId="2"/>
      <sheetData sheetId="3"/>
      <sheetData sheetId="4">
        <row r="3">
          <cell r="B3" t="str">
            <v>Nombre del Área</v>
          </cell>
        </row>
        <row r="4">
          <cell r="B4" t="str">
            <v>Gerencia General</v>
          </cell>
        </row>
        <row r="5">
          <cell r="B5" t="str">
            <v>Secretaria General</v>
          </cell>
        </row>
        <row r="6">
          <cell r="B6" t="str">
            <v>Unidad de Control Interno</v>
          </cell>
        </row>
        <row r="7">
          <cell r="B7" t="str">
            <v>Dir. SIE</v>
          </cell>
        </row>
        <row r="8">
          <cell r="B8" t="str">
            <v>Dir. Seguridad</v>
          </cell>
        </row>
        <row r="9">
          <cell r="B9" t="str">
            <v>Dir. Investigación Disciplinaria</v>
          </cell>
        </row>
        <row r="10">
          <cell r="B10" t="str">
            <v>Gerencia Corporativa Planeamiento y Control</v>
          </cell>
        </row>
        <row r="11">
          <cell r="B11" t="str">
            <v xml:space="preserve">Dir. Inversiones </v>
          </cell>
        </row>
        <row r="12">
          <cell r="B12" t="str">
            <v>Dir Resultados Corporativos</v>
          </cell>
        </row>
        <row r="13">
          <cell r="B13" t="str">
            <v>Dir. Rentabilidad Gastos y Costos</v>
          </cell>
        </row>
        <row r="14">
          <cell r="B14" t="str">
            <v>Dir Calidad</v>
          </cell>
        </row>
        <row r="15">
          <cell r="B15" t="str">
            <v>Gerencia Corporativa Financiera</v>
          </cell>
        </row>
        <row r="16">
          <cell r="B16" t="str">
            <v>Dir. Contabilidad</v>
          </cell>
        </row>
        <row r="17">
          <cell r="B17" t="str">
            <v>Operación Economica</v>
          </cell>
        </row>
        <row r="18">
          <cell r="B18" t="str">
            <v>Dir. Tesoreria</v>
          </cell>
        </row>
        <row r="19">
          <cell r="B19" t="str">
            <v>Dir. Cobro Coactivo</v>
          </cell>
        </row>
        <row r="20">
          <cell r="B20" t="str">
            <v>Dir. Tributaria</v>
          </cell>
        </row>
        <row r="21">
          <cell r="B21" t="str">
            <v>Ger Gestiòn Humana</v>
          </cell>
        </row>
        <row r="22">
          <cell r="B22" t="str">
            <v>Dir. Mejoramiento  y Calidad de Vida</v>
          </cell>
        </row>
        <row r="23">
          <cell r="B23" t="str">
            <v>Dir. Compensaciones</v>
          </cell>
        </row>
        <row r="24">
          <cell r="B24" t="str">
            <v>Dir. Salud</v>
          </cell>
        </row>
        <row r="25">
          <cell r="B25" t="str">
            <v>Dir. Servicios Administrativos</v>
          </cell>
        </row>
        <row r="26">
          <cell r="B26" t="str">
            <v>UDO</v>
          </cell>
        </row>
        <row r="27">
          <cell r="B27" t="str">
            <v>Gerencia Jurìdica</v>
          </cell>
        </row>
        <row r="28">
          <cell r="B28" t="str">
            <v>Dir. Asesoria Legal</v>
          </cell>
        </row>
        <row r="29">
          <cell r="B29" t="str">
            <v>Dir. Seguros</v>
          </cell>
        </row>
        <row r="30">
          <cell r="B30" t="str">
            <v>Dir. Representación Judicial y Administrativa</v>
          </cell>
        </row>
        <row r="31">
          <cell r="B31" t="str">
            <v>Dir. Compras y Contratación</v>
          </cell>
        </row>
        <row r="32">
          <cell r="B32" t="str">
            <v>Gerencia Ambiental</v>
          </cell>
        </row>
        <row r="33">
          <cell r="B33" t="str">
            <v>Dir. Ambiental</v>
          </cell>
        </row>
        <row r="34">
          <cell r="B34" t="str">
            <v>Ger SMAYA</v>
          </cell>
        </row>
        <row r="35">
          <cell r="B35" t="str">
            <v>Dir. Abastecimiento</v>
          </cell>
        </row>
        <row r="36">
          <cell r="B36" t="str">
            <v>Dir. Bienes Raices</v>
          </cell>
        </row>
        <row r="37">
          <cell r="B37" t="str">
            <v>Dir. Red Matriz</v>
          </cell>
        </row>
        <row r="38">
          <cell r="B38" t="str">
            <v>Dir. Red Troncal</v>
          </cell>
        </row>
        <row r="39">
          <cell r="B39" t="str">
            <v>Ger. Tecnología</v>
          </cell>
        </row>
        <row r="40">
          <cell r="B40" t="str">
            <v>Dir. Electromecánica</v>
          </cell>
        </row>
        <row r="41">
          <cell r="B41" t="str">
            <v>Dir Ingenieria Especializada</v>
          </cell>
        </row>
        <row r="42">
          <cell r="B42" t="str">
            <v>Dir. Servicios Informáticos</v>
          </cell>
        </row>
        <row r="43">
          <cell r="B43" t="str">
            <v>Dir. Servicios Técnicos</v>
          </cell>
        </row>
        <row r="44">
          <cell r="B44" t="str">
            <v>Dir. Información Técnicos y Geográficos</v>
          </cell>
        </row>
        <row r="45">
          <cell r="B45" t="str">
            <v>Ger. Serv. Cliente</v>
          </cell>
        </row>
        <row r="46">
          <cell r="B46" t="str">
            <v>Dir. Imagen Corporti</v>
          </cell>
        </row>
        <row r="47">
          <cell r="B47" t="str">
            <v xml:space="preserve">Unidad de Apoyo Comercial </v>
          </cell>
        </row>
        <row r="48">
          <cell r="B48" t="str">
            <v xml:space="preserve">Unidad de Apoyo Técnico </v>
          </cell>
        </row>
        <row r="49">
          <cell r="B49" t="str">
            <v>Dir. Gestión Comunitaria</v>
          </cell>
        </row>
        <row r="50">
          <cell r="B50" t="str">
            <v>Gerencia Zona 1</v>
          </cell>
        </row>
        <row r="51">
          <cell r="B51" t="str">
            <v>Dir. Op. Com. Zona 1</v>
          </cell>
        </row>
        <row r="52">
          <cell r="B52" t="str">
            <v>Dir. Serv. Ac y Alca 1</v>
          </cell>
        </row>
        <row r="53">
          <cell r="B53" t="str">
            <v>Gerencia Zona 2</v>
          </cell>
        </row>
        <row r="54">
          <cell r="B54" t="str">
            <v>Dir. Op. Com. Zona 2</v>
          </cell>
        </row>
        <row r="55">
          <cell r="B55" t="str">
            <v>Dir. Serv. Ac y Alca 2</v>
          </cell>
        </row>
        <row r="56">
          <cell r="B56" t="str">
            <v>Gerencia Zona 3</v>
          </cell>
        </row>
        <row r="57">
          <cell r="B57" t="str">
            <v>Dir. Op. Com. Zona 3</v>
          </cell>
        </row>
        <row r="58">
          <cell r="B58" t="str">
            <v>Dir. Serv. Ac y Alca 3</v>
          </cell>
        </row>
        <row r="59">
          <cell r="B59" t="str">
            <v>Gerencia Zona 4</v>
          </cell>
        </row>
        <row r="60">
          <cell r="B60" t="str">
            <v>Dir. Op. Com. Zona4</v>
          </cell>
        </row>
        <row r="61">
          <cell r="B61" t="str">
            <v>Dir. Serv. Ac y Alca 4</v>
          </cell>
        </row>
        <row r="62">
          <cell r="B62" t="str">
            <v>Gerencia Zona 5</v>
          </cell>
        </row>
        <row r="63">
          <cell r="B63" t="str">
            <v>Dir. Op. Com. Zona 5</v>
          </cell>
        </row>
        <row r="64">
          <cell r="B64" t="str">
            <v>Dir. Serv. Ac y Alca 5</v>
          </cell>
        </row>
        <row r="65">
          <cell r="B65" t="str">
            <v>EAAB-ESP</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1-Priorización A 2021 2024"/>
      <sheetName val="2-RESULTADO MATRIZ CRITICIDAD"/>
      <sheetName val="3-POSIBLES ESCENARIOS"/>
      <sheetName val="4-Procesos A Auditar Vs Recur"/>
      <sheetName val="5-ESCENARIO PROPUESTO"/>
      <sheetName val="5-Priorización 2021 2024 PROPU"/>
      <sheetName val="6-PAA 19 AUD PRESE"/>
      <sheetName val="Priorización B"/>
      <sheetName val="Procesos A Auditar Vs Recursos"/>
      <sheetName val="Seguimiento Programa Anual"/>
    </sheetNames>
    <sheetDataSet>
      <sheetData sheetId="0">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cell r="D22" t="str">
            <v>Sin PQR</v>
          </cell>
        </row>
        <row r="23">
          <cell r="B23" t="str">
            <v>Entre 2 y 3 seguimientos por alta dirección</v>
          </cell>
          <cell r="C23">
            <v>2</v>
          </cell>
          <cell r="D23" t="str">
            <v>De 1 a 2 PQR</v>
          </cell>
        </row>
        <row r="24">
          <cell r="B24" t="str">
            <v>Entre 4 y 5 seguimientos por alta dirección</v>
          </cell>
          <cell r="C24">
            <v>3</v>
          </cell>
          <cell r="D24" t="str">
            <v>De 3 a 4 PQR</v>
          </cell>
        </row>
        <row r="25">
          <cell r="B25" t="str">
            <v>Entre 6 y 7 seguimientos por alta dirección</v>
          </cell>
          <cell r="C25">
            <v>4</v>
          </cell>
          <cell r="D25" t="str">
            <v>De 5 a 6 PQR</v>
          </cell>
        </row>
        <row r="26">
          <cell r="B26" t="str">
            <v>Entre 8 ó mas seguimientos por alta dirección</v>
          </cell>
          <cell r="C26">
            <v>5</v>
          </cell>
          <cell r="D26" t="str">
            <v>7 o más PQR</v>
          </cell>
        </row>
        <row r="30">
          <cell r="B30" t="str">
            <v>No tiene objetivo asociado</v>
          </cell>
          <cell r="C30">
            <v>1</v>
          </cell>
        </row>
        <row r="31">
          <cell r="B31" t="str">
            <v>1 objetivo estratégico asociado</v>
          </cell>
          <cell r="C31">
            <v>3</v>
          </cell>
        </row>
        <row r="32">
          <cell r="B32" t="str">
            <v>2 objetivos estratégicos asociados</v>
          </cell>
          <cell r="C32">
            <v>4</v>
          </cell>
        </row>
        <row r="33">
          <cell r="B33" t="str">
            <v>3 objetivos estratégicos asociados</v>
          </cell>
          <cell r="C33">
            <v>5</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row r="62">
          <cell r="B62" t="str">
            <v>Bajo</v>
          </cell>
          <cell r="C62" t="str">
            <v>No auditar</v>
          </cell>
        </row>
        <row r="63">
          <cell r="B63" t="str">
            <v>Bajo (Priorizado)</v>
          </cell>
          <cell r="C63" t="str">
            <v>Cada 4 años</v>
          </cell>
        </row>
        <row r="64">
          <cell r="B64" t="str">
            <v>Moderado</v>
          </cell>
          <cell r="C64" t="str">
            <v>Cada 3 años</v>
          </cell>
        </row>
        <row r="65">
          <cell r="B65" t="str">
            <v>Alto</v>
          </cell>
          <cell r="C65" t="str">
            <v>Cada 2 años</v>
          </cell>
        </row>
        <row r="66">
          <cell r="B66" t="str">
            <v>Extremo</v>
          </cell>
          <cell r="C66" t="str">
            <v>Cada año</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GUIA"/>
      <sheetName val="TCC11"/>
      <sheetName val="ANEXOSM"/>
      <sheetName val="PT"/>
      <sheetName val="PU"/>
      <sheetName val="PF"/>
      <sheetName val="PFC"/>
      <sheetName val="PP"/>
      <sheetName val="PAYC"/>
      <sheetName val="BEIR"/>
      <sheetName val="BEIP"/>
      <sheetName val="BEIAA"/>
      <sheetName val="FMEMORIA"/>
      <sheetName val="TCC"/>
      <sheetName val="TCC-1"/>
      <sheetName val="GESTION HUMANA"/>
      <sheetName val="IMAGEN"/>
      <sheetName val="Calidad"/>
      <sheetName val="COBERTURAS"/>
      <sheetName val="AMBIENTAL"/>
      <sheetName val="INVERSION"/>
      <sheetName val="PDD2015"/>
      <sheetName val="GIROSGERENCIAS"/>
      <sheetName val="PDDAcum"/>
      <sheetName val="PDDFISICO"/>
      <sheetName val="PDD1"/>
      <sheetName val="PDD2"/>
      <sheetName val="IGIMPACTO"/>
      <sheetName val="RGERENCIAS"/>
      <sheetName val="INGRESOSCONTABLES"/>
      <sheetName val="FACTURACION"/>
      <sheetName val="FACTURACION1"/>
      <sheetName val="RECAUDO"/>
      <sheetName val="CARTERA"/>
      <sheetName val="CYGEFECTIVOS"/>
      <sheetName val="CYGEFECTIVOSASEO"/>
      <sheetName val="FINANZAS"/>
      <sheetName val="ANF"/>
      <sheetName val="IPUF"/>
      <sheetName val="ICUF"/>
      <sheetName val="ICUFR"/>
      <sheetName val="ISUF"/>
      <sheetName val="RCOMERCIAL"/>
      <sheetName val="RCOMERCIALJUST"/>
      <sheetName val="RACUED"/>
      <sheetName val="RALC"/>
      <sheetName val="RECURSOS"/>
      <sheetName val="TIEMPOREDMAYOR"/>
      <sheetName val="TIEMPOREDMENOR"/>
      <sheetName val="OBSERVACIONES"/>
      <sheetName val="VISIONMISION"/>
      <sheetName val="MACROPROYECTOS"/>
      <sheetName val="CRUCEOBJETIVOS"/>
      <sheetName val="MAPACONCEPTUAL"/>
      <sheetName val="MAPA"/>
      <sheetName val="INDICADORES"/>
      <sheetName val="HISTORICO"/>
      <sheetName val="OTROS DATOS"/>
      <sheetName val="DATOSBOGOTA"/>
      <sheetName val="METASMP"/>
      <sheetName val="NOTAS PLANES MP"/>
      <sheetName val="PLANESOPERATIVOS"/>
      <sheetName val="PD1"/>
      <sheetName val="PD2"/>
      <sheetName val="PD3"/>
      <sheetName val="RESUMEN (3)"/>
      <sheetName val="RESUMEN"/>
      <sheetName val="RESUMEN (2)"/>
      <sheetName val="RESUMEN1"/>
      <sheetName val="RESUMEN2"/>
      <sheetName val="RESUMEN3"/>
      <sheetName val="CALGESTIONGLOBAL"/>
      <sheetName val="CALGESTIONGLOBAL2008"/>
      <sheetName val="TCVSC"/>
      <sheetName val="TCZ1a"/>
      <sheetName val="TCZ1b"/>
      <sheetName val="TCZ1c"/>
      <sheetName val="TCZ2a"/>
      <sheetName val="TCZ2b"/>
      <sheetName val="TCZ2c"/>
      <sheetName val="TCZG1"/>
      <sheetName val="TCZRANKING"/>
      <sheetName val="TCG"/>
      <sheetName val="TCCR"/>
      <sheetName val="TCVCC"/>
      <sheetName val="TCVJNew"/>
      <sheetName val="TCVJD"/>
      <sheetName val="TCRG"/>
      <sheetName val="TCRVCC"/>
      <sheetName val="TCRVJD"/>
      <sheetName val="TCVSCNEW"/>
      <sheetName val="TCVPCC"/>
      <sheetName val="REDES LOCALES"/>
      <sheetName val="FUENTESDATOS"/>
      <sheetName val="RIESGOS"/>
      <sheetName val="ALERTASTCVI"/>
      <sheetName val="REPORTES"/>
      <sheetName val="RANGOS"/>
      <sheetName val="SEMAFORO"/>
      <sheetName val="REFERENCIA"/>
      <sheetName val="GESTIONCOMP"/>
      <sheetName val="TC-ESTRATEGICOSGG"/>
      <sheetName val="TC-ESTRATEGICOS"/>
      <sheetName val="TC-COMPLEMENTARIOS"/>
      <sheetName val="METASFINANCIERASV-1"/>
      <sheetName val="METASFINANCIERAS"/>
      <sheetName val="IGMETASEABV0"/>
      <sheetName val="IGMETASEABV1"/>
      <sheetName val="IGMETASEABCAMBIOS"/>
      <sheetName val="ANEXOS"/>
      <sheetName val="ANEXOS1"/>
      <sheetName val="ANEXOS2"/>
      <sheetName val="ANEXOS3"/>
      <sheetName val="ANEXOS3a"/>
      <sheetName val="ANEXOS4"/>
      <sheetName val="ANEXOS4a"/>
      <sheetName val="ANEXOS4b"/>
      <sheetName val="ANEXOS5"/>
      <sheetName val="PDD1No"/>
      <sheetName val="PDD2No"/>
      <sheetName val="ESTRUCTURATCC"/>
      <sheetName val="MINVITAL-LOC"/>
      <sheetName val="MINVITAL-EST"/>
      <sheetName val="BASE1"/>
      <sheetName val="PYG1"/>
      <sheetName val="EXPLICACIONFINANCIERA"/>
      <sheetName val="TC-ESTRMESAC"/>
      <sheetName val="TC-COMPLMESAC"/>
      <sheetName val="ANALISISF"/>
      <sheetName val="NOTACIONES"/>
      <sheetName val="SINTESISESPECIAL"/>
      <sheetName val="SINTESIS"/>
      <sheetName val="SINTESIS1"/>
      <sheetName val="SINTESIS2"/>
      <sheetName val="SINTESIS3"/>
      <sheetName val="SINTESIS4"/>
      <sheetName val="OBJESTRATEGICOS"/>
      <sheetName val="IGPDDANTICORRUPCION"/>
      <sheetName val="Hoja3"/>
      <sheetName val="INSTRUCTIVOBEI"/>
    </sheetNames>
    <sheetDataSet>
      <sheetData sheetId="0"/>
      <sheetData sheetId="1"/>
      <sheetData sheetId="2"/>
      <sheetData sheetId="3"/>
      <sheetData sheetId="4"/>
      <sheetData sheetId="5"/>
      <sheetData sheetId="6"/>
      <sheetData sheetId="7"/>
      <sheetData sheetId="8"/>
      <sheetData sheetId="9"/>
      <sheetData sheetId="10">
        <row r="1">
          <cell r="M1">
            <v>6</v>
          </cell>
        </row>
        <row r="61">
          <cell r="M61">
            <v>5.0310670326326612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ow r="2">
          <cell r="A2">
            <v>6</v>
          </cell>
          <cell r="B2" t="str">
            <v>UO</v>
          </cell>
        </row>
        <row r="4">
          <cell r="B4">
            <v>2014</v>
          </cell>
        </row>
        <row r="7">
          <cell r="B7" t="str">
            <v>UN</v>
          </cell>
        </row>
        <row r="14">
          <cell r="B14">
            <v>2014</v>
          </cell>
        </row>
        <row r="17">
          <cell r="B17" t="str">
            <v>UNO</v>
          </cell>
        </row>
        <row r="19">
          <cell r="B19">
            <v>2014</v>
          </cell>
        </row>
      </sheetData>
      <sheetData sheetId="114"/>
      <sheetData sheetId="115"/>
      <sheetData sheetId="116">
        <row r="1">
          <cell r="B1">
            <v>6</v>
          </cell>
        </row>
        <row r="3">
          <cell r="B3">
            <v>2015</v>
          </cell>
        </row>
        <row r="4">
          <cell r="B4">
            <v>2014</v>
          </cell>
        </row>
        <row r="7">
          <cell r="B7" t="str">
            <v>Compromisos</v>
          </cell>
        </row>
        <row r="9">
          <cell r="B9">
            <v>2014</v>
          </cell>
        </row>
        <row r="20">
          <cell r="B20" t="str">
            <v>Giros</v>
          </cell>
        </row>
        <row r="22">
          <cell r="B22">
            <v>2014</v>
          </cell>
        </row>
      </sheetData>
      <sheetData sheetId="117">
        <row r="1">
          <cell r="B1">
            <v>6</v>
          </cell>
        </row>
        <row r="2">
          <cell r="B2" t="str">
            <v>Tiempo facturación</v>
          </cell>
        </row>
        <row r="4">
          <cell r="B4">
            <v>2014</v>
          </cell>
        </row>
        <row r="7">
          <cell r="B7" t="str">
            <v>Tiempo red &gt;= 3 pulgadas</v>
          </cell>
        </row>
        <row r="9">
          <cell r="B9">
            <v>2014</v>
          </cell>
        </row>
        <row r="12">
          <cell r="B12" t="str">
            <v>Tiempo red menor a 3 pulgadas</v>
          </cell>
        </row>
        <row r="14">
          <cell r="B14">
            <v>2014</v>
          </cell>
        </row>
      </sheetData>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83"/>
  <sheetViews>
    <sheetView showGridLines="0" topLeftCell="B58" workbookViewId="0">
      <selection activeCell="B19" sqref="B19"/>
    </sheetView>
  </sheetViews>
  <sheetFormatPr baseColWidth="10" defaultRowHeight="14.4" x14ac:dyDescent="0.3"/>
  <cols>
    <col min="1" max="1" width="23.33203125" customWidth="1"/>
    <col min="2" max="2" width="55.5546875" bestFit="1" customWidth="1"/>
    <col min="3" max="3" width="20" style="71" bestFit="1" customWidth="1"/>
    <col min="4" max="4" width="16.33203125" bestFit="1" customWidth="1"/>
    <col min="6" max="6" width="23.44140625" customWidth="1"/>
    <col min="7" max="7" width="21.44140625" customWidth="1"/>
  </cols>
  <sheetData>
    <row r="2" spans="1:5" s="112" customFormat="1" ht="15" thickBot="1" x14ac:dyDescent="0.35">
      <c r="C2" s="113"/>
    </row>
    <row r="3" spans="1:5" ht="15" thickBot="1" x14ac:dyDescent="0.35">
      <c r="B3" t="s">
        <v>51</v>
      </c>
      <c r="C3" s="136">
        <v>2857512851000</v>
      </c>
    </row>
    <row r="5" spans="1:5" x14ac:dyDescent="0.3">
      <c r="A5" s="87" t="s">
        <v>93</v>
      </c>
      <c r="B5" s="88" t="s">
        <v>79</v>
      </c>
    </row>
    <row r="6" spans="1:5" x14ac:dyDescent="0.3">
      <c r="A6" s="83">
        <v>0</v>
      </c>
      <c r="B6" s="84" t="s">
        <v>74</v>
      </c>
    </row>
    <row r="7" spans="1:5" x14ac:dyDescent="0.3">
      <c r="A7" s="83">
        <v>1</v>
      </c>
      <c r="B7" s="84" t="s">
        <v>146</v>
      </c>
    </row>
    <row r="8" spans="1:5" x14ac:dyDescent="0.3">
      <c r="A8" s="83">
        <v>2</v>
      </c>
      <c r="B8" s="84" t="s">
        <v>145</v>
      </c>
    </row>
    <row r="9" spans="1:5" x14ac:dyDescent="0.3">
      <c r="A9" s="85">
        <v>3</v>
      </c>
      <c r="B9" s="86" t="s">
        <v>144</v>
      </c>
    </row>
    <row r="10" spans="1:5" x14ac:dyDescent="0.3">
      <c r="A10" s="83">
        <v>4</v>
      </c>
      <c r="B10" s="84" t="s">
        <v>143</v>
      </c>
    </row>
    <row r="11" spans="1:5" x14ac:dyDescent="0.3">
      <c r="A11" s="83">
        <v>5</v>
      </c>
      <c r="B11" s="84" t="s">
        <v>142</v>
      </c>
    </row>
    <row r="13" spans="1:5" x14ac:dyDescent="0.3">
      <c r="B13" t="s">
        <v>43</v>
      </c>
    </row>
    <row r="14" spans="1:5" x14ac:dyDescent="0.3">
      <c r="B14" t="s">
        <v>80</v>
      </c>
      <c r="C14" s="71">
        <v>0</v>
      </c>
      <c r="D14" s="71">
        <v>1</v>
      </c>
      <c r="E14" s="71">
        <v>1</v>
      </c>
    </row>
    <row r="15" spans="1:5" x14ac:dyDescent="0.3">
      <c r="B15" t="s">
        <v>101</v>
      </c>
      <c r="C15" s="71">
        <f>D14</f>
        <v>1</v>
      </c>
      <c r="D15" s="71">
        <v>2</v>
      </c>
      <c r="E15" s="71">
        <v>2</v>
      </c>
    </row>
    <row r="16" spans="1:5" x14ac:dyDescent="0.3">
      <c r="B16" t="s">
        <v>102</v>
      </c>
      <c r="C16" s="71">
        <f t="shared" ref="C16:C18" si="0">D15</f>
        <v>2</v>
      </c>
      <c r="D16" s="71">
        <v>3</v>
      </c>
      <c r="E16" s="71">
        <v>3</v>
      </c>
    </row>
    <row r="17" spans="2:5" x14ac:dyDescent="0.3">
      <c r="B17" t="s">
        <v>103</v>
      </c>
      <c r="C17" s="71">
        <f t="shared" si="0"/>
        <v>3</v>
      </c>
      <c r="D17" s="71">
        <v>4</v>
      </c>
      <c r="E17" s="71">
        <v>4</v>
      </c>
    </row>
    <row r="18" spans="2:5" x14ac:dyDescent="0.3">
      <c r="B18" t="s">
        <v>81</v>
      </c>
      <c r="C18" s="71">
        <f t="shared" si="0"/>
        <v>4</v>
      </c>
      <c r="D18" s="71">
        <v>99</v>
      </c>
      <c r="E18" s="71">
        <v>5</v>
      </c>
    </row>
    <row r="21" spans="2:5" x14ac:dyDescent="0.3">
      <c r="B21" t="s">
        <v>44</v>
      </c>
      <c r="D21" s="82" t="s">
        <v>118</v>
      </c>
    </row>
    <row r="22" spans="2:5" x14ac:dyDescent="0.3">
      <c r="B22" t="s">
        <v>104</v>
      </c>
      <c r="C22" s="71">
        <v>1</v>
      </c>
      <c r="D22" t="s">
        <v>109</v>
      </c>
      <c r="E22" t="s">
        <v>117</v>
      </c>
    </row>
    <row r="23" spans="2:5" x14ac:dyDescent="0.3">
      <c r="B23" t="s">
        <v>105</v>
      </c>
      <c r="C23" s="71">
        <v>2</v>
      </c>
      <c r="D23" t="s">
        <v>111</v>
      </c>
      <c r="E23" t="s">
        <v>119</v>
      </c>
    </row>
    <row r="24" spans="2:5" x14ac:dyDescent="0.3">
      <c r="B24" t="s">
        <v>106</v>
      </c>
      <c r="C24" s="71">
        <v>3</v>
      </c>
      <c r="D24" t="s">
        <v>112</v>
      </c>
      <c r="E24" t="s">
        <v>120</v>
      </c>
    </row>
    <row r="25" spans="2:5" x14ac:dyDescent="0.3">
      <c r="B25" t="s">
        <v>107</v>
      </c>
      <c r="C25" s="71">
        <v>4</v>
      </c>
      <c r="D25" t="s">
        <v>113</v>
      </c>
      <c r="E25" t="s">
        <v>121</v>
      </c>
    </row>
    <row r="26" spans="2:5" x14ac:dyDescent="0.3">
      <c r="B26" t="s">
        <v>108</v>
      </c>
      <c r="C26" s="71">
        <v>5</v>
      </c>
      <c r="D26" t="s">
        <v>110</v>
      </c>
      <c r="E26" t="s">
        <v>122</v>
      </c>
    </row>
    <row r="29" spans="2:5" x14ac:dyDescent="0.3">
      <c r="B29" s="82" t="s">
        <v>123</v>
      </c>
    </row>
    <row r="30" spans="2:5" x14ac:dyDescent="0.3">
      <c r="B30" t="s">
        <v>45</v>
      </c>
      <c r="C30" s="74">
        <v>1</v>
      </c>
    </row>
    <row r="31" spans="2:5" x14ac:dyDescent="0.3">
      <c r="B31" t="s">
        <v>124</v>
      </c>
      <c r="C31" s="74">
        <v>3</v>
      </c>
    </row>
    <row r="32" spans="2:5" x14ac:dyDescent="0.3">
      <c r="B32" t="s">
        <v>125</v>
      </c>
      <c r="C32" s="74">
        <v>4</v>
      </c>
    </row>
    <row r="33" spans="2:10" x14ac:dyDescent="0.3">
      <c r="B33" t="s">
        <v>126</v>
      </c>
      <c r="C33" s="74">
        <v>5</v>
      </c>
    </row>
    <row r="34" spans="2:10" x14ac:dyDescent="0.3">
      <c r="B34" t="s">
        <v>127</v>
      </c>
      <c r="C34" s="74">
        <v>5</v>
      </c>
    </row>
    <row r="36" spans="2:10" x14ac:dyDescent="0.3">
      <c r="B36" t="s">
        <v>46</v>
      </c>
    </row>
    <row r="37" spans="2:10" x14ac:dyDescent="0.3">
      <c r="B37" t="s">
        <v>128</v>
      </c>
      <c r="C37" s="71">
        <v>1</v>
      </c>
    </row>
    <row r="38" spans="2:10" x14ac:dyDescent="0.3">
      <c r="B38" t="s">
        <v>129</v>
      </c>
      <c r="C38" s="71">
        <v>2</v>
      </c>
    </row>
    <row r="39" spans="2:10" x14ac:dyDescent="0.3">
      <c r="B39" t="s">
        <v>130</v>
      </c>
      <c r="C39" s="71">
        <v>3</v>
      </c>
    </row>
    <row r="40" spans="2:10" x14ac:dyDescent="0.3">
      <c r="B40" t="s">
        <v>131</v>
      </c>
      <c r="C40" s="71">
        <v>4</v>
      </c>
    </row>
    <row r="41" spans="2:10" x14ac:dyDescent="0.3">
      <c r="B41" t="s">
        <v>132</v>
      </c>
      <c r="C41" s="71">
        <v>5</v>
      </c>
    </row>
    <row r="42" spans="2:10" x14ac:dyDescent="0.3">
      <c r="F42" s="68">
        <f>+C3</f>
        <v>2857512851000</v>
      </c>
      <c r="G42" t="s">
        <v>51</v>
      </c>
    </row>
    <row r="43" spans="2:10" x14ac:dyDescent="0.3">
      <c r="F43" s="67">
        <v>0.03</v>
      </c>
      <c r="G43" t="s">
        <v>50</v>
      </c>
    </row>
    <row r="44" spans="2:10" x14ac:dyDescent="0.3">
      <c r="B44" t="s">
        <v>49</v>
      </c>
      <c r="F44" s="68">
        <f>F42*F43</f>
        <v>85725385530</v>
      </c>
      <c r="J44" s="82" t="s">
        <v>91</v>
      </c>
    </row>
    <row r="45" spans="2:10" x14ac:dyDescent="0.3">
      <c r="B45" t="s">
        <v>52</v>
      </c>
      <c r="C45" s="72">
        <f t="shared" ref="C45:C46" si="1">D46</f>
        <v>0.5</v>
      </c>
      <c r="D45" s="67">
        <v>1</v>
      </c>
      <c r="E45">
        <v>5</v>
      </c>
      <c r="F45" s="68">
        <f>C45*$F$44</f>
        <v>42862692765</v>
      </c>
      <c r="G45" s="68">
        <f t="shared" ref="G45:G49" si="2">D45*$F$44</f>
        <v>85725385530</v>
      </c>
    </row>
    <row r="46" spans="2:10" x14ac:dyDescent="0.3">
      <c r="B46" t="s">
        <v>53</v>
      </c>
      <c r="C46" s="72">
        <f t="shared" si="1"/>
        <v>0.2</v>
      </c>
      <c r="D46" s="67">
        <v>0.5</v>
      </c>
      <c r="E46">
        <v>4</v>
      </c>
      <c r="F46" s="68">
        <f t="shared" ref="F46:F49" si="3">C46*$F$44</f>
        <v>17145077106</v>
      </c>
      <c r="G46" s="68">
        <f t="shared" si="2"/>
        <v>42862692765</v>
      </c>
    </row>
    <row r="47" spans="2:10" x14ac:dyDescent="0.3">
      <c r="B47" t="s">
        <v>54</v>
      </c>
      <c r="C47" s="72">
        <f>D48</f>
        <v>0.05</v>
      </c>
      <c r="D47" s="67">
        <v>0.2</v>
      </c>
      <c r="E47">
        <v>3</v>
      </c>
      <c r="F47" s="68">
        <f t="shared" si="3"/>
        <v>4286269276.5</v>
      </c>
      <c r="G47" s="68">
        <f t="shared" si="2"/>
        <v>17145077106</v>
      </c>
    </row>
    <row r="48" spans="2:10" x14ac:dyDescent="0.3">
      <c r="B48" t="s">
        <v>55</v>
      </c>
      <c r="C48" s="72">
        <f>D49</f>
        <v>0.01</v>
      </c>
      <c r="D48" s="67">
        <v>0.05</v>
      </c>
      <c r="E48">
        <v>2</v>
      </c>
      <c r="F48" s="68">
        <f t="shared" si="3"/>
        <v>857253855.30000007</v>
      </c>
      <c r="G48" s="68">
        <f t="shared" si="2"/>
        <v>4286269276.5</v>
      </c>
    </row>
    <row r="49" spans="2:7" x14ac:dyDescent="0.3">
      <c r="B49" t="s">
        <v>56</v>
      </c>
      <c r="C49" s="72">
        <v>0</v>
      </c>
      <c r="D49" s="67">
        <v>0.01</v>
      </c>
      <c r="E49">
        <v>1</v>
      </c>
      <c r="F49" s="68">
        <f t="shared" si="3"/>
        <v>0</v>
      </c>
      <c r="G49" s="68">
        <f t="shared" si="2"/>
        <v>857253855.30000007</v>
      </c>
    </row>
    <row r="53" spans="2:7" x14ac:dyDescent="0.3">
      <c r="B53" t="s">
        <v>59</v>
      </c>
    </row>
    <row r="54" spans="2:7" x14ac:dyDescent="0.3">
      <c r="B54" s="69" t="s">
        <v>6</v>
      </c>
      <c r="C54" s="76" t="s">
        <v>87</v>
      </c>
      <c r="D54" s="69" t="s">
        <v>69</v>
      </c>
      <c r="E54">
        <v>0</v>
      </c>
      <c r="F54">
        <v>1.5</v>
      </c>
      <c r="G54" t="s">
        <v>6</v>
      </c>
    </row>
    <row r="55" spans="2:7" x14ac:dyDescent="0.3">
      <c r="B55" s="69" t="s">
        <v>85</v>
      </c>
      <c r="C55" s="76" t="s">
        <v>86</v>
      </c>
      <c r="D55" s="69" t="s">
        <v>69</v>
      </c>
      <c r="E55">
        <f>F54</f>
        <v>1.5</v>
      </c>
      <c r="F55">
        <v>2</v>
      </c>
      <c r="G55" t="s">
        <v>85</v>
      </c>
    </row>
    <row r="56" spans="2:7" x14ac:dyDescent="0.3">
      <c r="B56" s="65" t="s">
        <v>1</v>
      </c>
      <c r="C56" s="75" t="s">
        <v>65</v>
      </c>
      <c r="D56" s="65" t="s">
        <v>68</v>
      </c>
      <c r="E56">
        <f>F55</f>
        <v>2</v>
      </c>
      <c r="F56">
        <v>3</v>
      </c>
      <c r="G56" t="s">
        <v>1</v>
      </c>
    </row>
    <row r="57" spans="2:7" x14ac:dyDescent="0.3">
      <c r="B57" s="66" t="s">
        <v>0</v>
      </c>
      <c r="C57" s="74" t="s">
        <v>64</v>
      </c>
      <c r="D57" s="66" t="s">
        <v>67</v>
      </c>
      <c r="E57">
        <f>F56</f>
        <v>3</v>
      </c>
      <c r="F57">
        <v>4</v>
      </c>
      <c r="G57" t="s">
        <v>0</v>
      </c>
    </row>
    <row r="58" spans="2:7" x14ac:dyDescent="0.3">
      <c r="B58" s="70" t="s">
        <v>5</v>
      </c>
      <c r="C58" s="73" t="s">
        <v>61</v>
      </c>
      <c r="D58" s="70" t="s">
        <v>66</v>
      </c>
      <c r="E58">
        <v>4</v>
      </c>
      <c r="F58">
        <v>5</v>
      </c>
      <c r="G58" t="s">
        <v>5</v>
      </c>
    </row>
    <row r="61" spans="2:7" x14ac:dyDescent="0.3">
      <c r="B61" t="s">
        <v>63</v>
      </c>
    </row>
    <row r="62" spans="2:7" x14ac:dyDescent="0.3">
      <c r="B62" s="69" t="s">
        <v>6</v>
      </c>
      <c r="C62" s="76" t="s">
        <v>73</v>
      </c>
      <c r="D62" s="80" t="s">
        <v>87</v>
      </c>
    </row>
    <row r="63" spans="2:7" x14ac:dyDescent="0.3">
      <c r="B63" s="69" t="s">
        <v>85</v>
      </c>
      <c r="C63" s="76" t="s">
        <v>72</v>
      </c>
      <c r="D63" s="80" t="s">
        <v>86</v>
      </c>
    </row>
    <row r="64" spans="2:7" x14ac:dyDescent="0.3">
      <c r="B64" s="65" t="s">
        <v>1</v>
      </c>
      <c r="C64" s="75" t="s">
        <v>71</v>
      </c>
      <c r="D64" s="65" t="s">
        <v>65</v>
      </c>
    </row>
    <row r="65" spans="1:4" ht="16.5" customHeight="1" x14ac:dyDescent="0.3">
      <c r="B65" s="66" t="s">
        <v>0</v>
      </c>
      <c r="C65" s="74" t="s">
        <v>70</v>
      </c>
      <c r="D65" s="66" t="s">
        <v>64</v>
      </c>
    </row>
    <row r="66" spans="1:4" x14ac:dyDescent="0.3">
      <c r="B66" s="70" t="s">
        <v>5</v>
      </c>
      <c r="C66" s="73" t="s">
        <v>62</v>
      </c>
      <c r="D66" s="70" t="s">
        <v>61</v>
      </c>
    </row>
    <row r="69" spans="1:4" x14ac:dyDescent="0.3">
      <c r="B69" t="s">
        <v>79</v>
      </c>
    </row>
    <row r="70" spans="1:4" x14ac:dyDescent="0.3">
      <c r="B70" t="s">
        <v>74</v>
      </c>
      <c r="C70" s="71">
        <v>1</v>
      </c>
    </row>
    <row r="71" spans="1:4" x14ac:dyDescent="0.3">
      <c r="B71" t="s">
        <v>75</v>
      </c>
      <c r="C71" s="71">
        <v>2</v>
      </c>
    </row>
    <row r="72" spans="1:4" x14ac:dyDescent="0.3">
      <c r="B72" t="s">
        <v>76</v>
      </c>
      <c r="C72" s="71">
        <v>3</v>
      </c>
    </row>
    <row r="73" spans="1:4" x14ac:dyDescent="0.3">
      <c r="B73" t="s">
        <v>77</v>
      </c>
      <c r="C73" s="71">
        <v>4</v>
      </c>
    </row>
    <row r="74" spans="1:4" x14ac:dyDescent="0.3">
      <c r="B74" t="s">
        <v>78</v>
      </c>
      <c r="C74" s="71">
        <v>5</v>
      </c>
    </row>
    <row r="78" spans="1:4" x14ac:dyDescent="0.3">
      <c r="A78" s="152" t="s">
        <v>152</v>
      </c>
      <c r="B78" s="153" t="s">
        <v>153</v>
      </c>
    </row>
    <row r="79" spans="1:4" x14ac:dyDescent="0.3">
      <c r="A79" s="154" t="s">
        <v>147</v>
      </c>
      <c r="B79" s="153">
        <v>1</v>
      </c>
    </row>
    <row r="80" spans="1:4" x14ac:dyDescent="0.3">
      <c r="A80" s="154" t="s">
        <v>148</v>
      </c>
      <c r="B80" s="153">
        <v>2</v>
      </c>
    </row>
    <row r="81" spans="1:2" x14ac:dyDescent="0.3">
      <c r="A81" s="154" t="s">
        <v>149</v>
      </c>
      <c r="B81" s="153">
        <v>3</v>
      </c>
    </row>
    <row r="82" spans="1:2" x14ac:dyDescent="0.3">
      <c r="A82" s="154" t="s">
        <v>150</v>
      </c>
      <c r="B82" s="153">
        <v>4</v>
      </c>
    </row>
    <row r="83" spans="1:2" x14ac:dyDescent="0.3">
      <c r="A83" s="155" t="s">
        <v>151</v>
      </c>
      <c r="B83" s="156">
        <v>5</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106"/>
  <sheetViews>
    <sheetView tabSelected="1" topLeftCell="A22" zoomScale="78" zoomScaleNormal="78" zoomScaleSheetLayoutView="55" workbookViewId="0">
      <selection activeCell="P8" sqref="P8"/>
    </sheetView>
  </sheetViews>
  <sheetFormatPr baseColWidth="10" defaultColWidth="11.44140625" defaultRowHeight="97.5" customHeight="1" x14ac:dyDescent="0.3"/>
  <cols>
    <col min="1" max="1" width="7.33203125" style="157" customWidth="1"/>
    <col min="2" max="2" width="68.44140625" style="165" customWidth="1"/>
    <col min="3" max="3" width="7.109375" style="164" customWidth="1"/>
    <col min="4" max="9" width="7.109375" style="157" customWidth="1"/>
    <col min="10" max="10" width="9.33203125" style="157" customWidth="1"/>
    <col min="11" max="13" width="7.109375" style="157" customWidth="1"/>
    <col min="14" max="14" width="10.109375" style="157" customWidth="1"/>
    <col min="15" max="15" width="51.33203125" style="163" customWidth="1"/>
    <col min="16" max="16" width="27.109375" style="159" customWidth="1"/>
    <col min="17" max="31" width="11.44140625" style="159"/>
    <col min="32" max="37" width="11.44140625" style="158"/>
    <col min="38" max="16384" width="11.44140625" style="157"/>
  </cols>
  <sheetData>
    <row r="1" spans="1:57" ht="19.5" customHeight="1" thickBot="1" x14ac:dyDescent="0.35">
      <c r="A1" s="160"/>
      <c r="B1" s="160"/>
      <c r="C1" s="167"/>
      <c r="D1" s="160"/>
      <c r="E1" s="160"/>
      <c r="F1" s="160"/>
      <c r="G1" s="160"/>
      <c r="H1" s="160"/>
      <c r="I1" s="160"/>
      <c r="J1" s="160"/>
      <c r="K1" s="160"/>
      <c r="L1" s="160"/>
      <c r="M1" s="160"/>
      <c r="N1" s="160"/>
      <c r="O1" s="168"/>
      <c r="AF1" s="159"/>
      <c r="AG1" s="159"/>
      <c r="AH1" s="159"/>
      <c r="AI1" s="159"/>
      <c r="AJ1" s="159"/>
      <c r="AK1" s="159"/>
      <c r="AL1" s="160"/>
      <c r="AM1" s="160"/>
      <c r="AN1" s="160"/>
      <c r="AO1" s="160"/>
      <c r="AP1" s="160"/>
      <c r="AQ1" s="160"/>
      <c r="AR1" s="160"/>
      <c r="AS1" s="160"/>
      <c r="AT1" s="160"/>
      <c r="AU1" s="160"/>
      <c r="AV1" s="160"/>
    </row>
    <row r="2" spans="1:57" ht="27" customHeight="1" thickBot="1" x14ac:dyDescent="0.45">
      <c r="A2" s="214"/>
      <c r="B2" s="289" t="s">
        <v>261</v>
      </c>
      <c r="C2" s="290"/>
      <c r="D2" s="290"/>
      <c r="E2" s="290"/>
      <c r="F2" s="290"/>
      <c r="G2" s="290"/>
      <c r="H2" s="290"/>
      <c r="I2" s="290"/>
      <c r="J2" s="290"/>
      <c r="K2" s="290"/>
      <c r="L2" s="290"/>
      <c r="M2" s="290"/>
      <c r="N2" s="290"/>
      <c r="O2" s="291"/>
      <c r="AF2" s="159"/>
      <c r="AG2" s="159"/>
      <c r="AH2" s="159"/>
      <c r="AI2" s="159"/>
      <c r="AJ2" s="159"/>
      <c r="AK2" s="159"/>
      <c r="AL2" s="160"/>
      <c r="AM2" s="160"/>
      <c r="AN2" s="160"/>
      <c r="AO2" s="160"/>
      <c r="AP2" s="160"/>
      <c r="AQ2" s="160"/>
      <c r="AR2" s="160"/>
      <c r="AS2" s="160"/>
      <c r="AT2" s="160"/>
      <c r="AU2" s="160"/>
      <c r="AV2" s="160"/>
    </row>
    <row r="3" spans="1:57" ht="29.25" customHeight="1" thickBot="1" x14ac:dyDescent="0.45">
      <c r="A3" s="209"/>
      <c r="B3" s="292" t="s">
        <v>295</v>
      </c>
      <c r="C3" s="293"/>
      <c r="D3" s="293"/>
      <c r="E3" s="293"/>
      <c r="F3" s="293"/>
      <c r="G3" s="293"/>
      <c r="H3" s="293"/>
      <c r="I3" s="293"/>
      <c r="J3" s="293"/>
      <c r="K3" s="293"/>
      <c r="L3" s="293"/>
      <c r="M3" s="293"/>
      <c r="N3" s="293"/>
      <c r="O3" s="294"/>
      <c r="AF3" s="159"/>
      <c r="AG3" s="159"/>
      <c r="AH3" s="159"/>
      <c r="AI3" s="159"/>
      <c r="AJ3" s="159"/>
      <c r="AK3" s="159"/>
      <c r="AL3" s="160"/>
      <c r="AM3" s="160"/>
      <c r="AN3" s="160"/>
      <c r="AO3" s="160"/>
      <c r="AP3" s="160"/>
      <c r="AQ3" s="160"/>
      <c r="AR3" s="160"/>
      <c r="AS3" s="160"/>
      <c r="AT3" s="160"/>
      <c r="AU3" s="160"/>
      <c r="AV3" s="160"/>
    </row>
    <row r="4" spans="1:57" ht="38.25" customHeight="1" x14ac:dyDescent="0.3">
      <c r="A4" s="209"/>
      <c r="B4" s="213" t="s">
        <v>260</v>
      </c>
      <c r="C4" s="295" t="s">
        <v>259</v>
      </c>
      <c r="D4" s="296"/>
      <c r="E4" s="296"/>
      <c r="F4" s="296"/>
      <c r="G4" s="296"/>
      <c r="H4" s="296"/>
      <c r="I4" s="296"/>
      <c r="J4" s="296"/>
      <c r="K4" s="296"/>
      <c r="L4" s="297"/>
      <c r="M4" s="298" t="s">
        <v>258</v>
      </c>
      <c r="N4" s="299"/>
      <c r="O4" s="212">
        <v>2021</v>
      </c>
      <c r="AF4" s="159"/>
      <c r="AG4" s="159"/>
      <c r="AH4" s="159"/>
      <c r="AI4" s="159"/>
      <c r="AJ4" s="159"/>
      <c r="AK4" s="159"/>
      <c r="AL4" s="160"/>
      <c r="AM4" s="160"/>
      <c r="AN4" s="160"/>
      <c r="AO4" s="160"/>
      <c r="AP4" s="160"/>
      <c r="AQ4" s="160"/>
      <c r="AR4" s="160"/>
      <c r="AS4" s="160"/>
      <c r="AT4" s="160"/>
      <c r="AU4" s="160"/>
      <c r="AV4" s="160"/>
    </row>
    <row r="5" spans="1:57" ht="34.5" customHeight="1" x14ac:dyDescent="0.3">
      <c r="A5" s="209"/>
      <c r="B5" s="211" t="s">
        <v>257</v>
      </c>
      <c r="C5" s="300" t="s">
        <v>256</v>
      </c>
      <c r="D5" s="301"/>
      <c r="E5" s="301"/>
      <c r="F5" s="301"/>
      <c r="G5" s="301"/>
      <c r="H5" s="301"/>
      <c r="I5" s="301"/>
      <c r="J5" s="301"/>
      <c r="K5" s="301"/>
      <c r="L5" s="302"/>
      <c r="M5" s="303" t="s">
        <v>255</v>
      </c>
      <c r="N5" s="304"/>
      <c r="O5" s="221" t="s">
        <v>254</v>
      </c>
      <c r="AF5" s="159"/>
      <c r="AG5" s="159"/>
      <c r="AH5" s="159"/>
      <c r="AI5" s="159"/>
      <c r="AJ5" s="159"/>
      <c r="AK5" s="159"/>
      <c r="AL5" s="160"/>
      <c r="AM5" s="160"/>
      <c r="AN5" s="160"/>
      <c r="AO5" s="160"/>
      <c r="AP5" s="160"/>
      <c r="AQ5" s="160"/>
      <c r="AR5" s="160"/>
      <c r="AS5" s="160"/>
      <c r="AT5" s="160"/>
      <c r="AU5" s="160"/>
      <c r="AV5" s="160"/>
    </row>
    <row r="6" spans="1:57" ht="66" customHeight="1" x14ac:dyDescent="0.3">
      <c r="A6" s="209"/>
      <c r="B6" s="210" t="s">
        <v>253</v>
      </c>
      <c r="C6" s="305" t="s">
        <v>262</v>
      </c>
      <c r="D6" s="306"/>
      <c r="E6" s="306"/>
      <c r="F6" s="306"/>
      <c r="G6" s="306"/>
      <c r="H6" s="306"/>
      <c r="I6" s="306"/>
      <c r="J6" s="306"/>
      <c r="K6" s="306"/>
      <c r="L6" s="306"/>
      <c r="M6" s="306"/>
      <c r="N6" s="306"/>
      <c r="O6" s="307"/>
      <c r="AF6" s="159"/>
      <c r="AG6" s="159"/>
      <c r="AH6" s="159"/>
      <c r="AI6" s="159"/>
      <c r="AJ6" s="159"/>
      <c r="AK6" s="159"/>
      <c r="AL6" s="160"/>
      <c r="AM6" s="160"/>
      <c r="AN6" s="160"/>
      <c r="AO6" s="160"/>
      <c r="AP6" s="160"/>
      <c r="AQ6" s="160"/>
      <c r="AR6" s="160"/>
      <c r="AS6" s="160"/>
      <c r="AT6" s="160"/>
      <c r="AU6" s="160"/>
      <c r="AV6" s="160"/>
    </row>
    <row r="7" spans="1:57" ht="48" customHeight="1" x14ac:dyDescent="0.3">
      <c r="A7" s="209"/>
      <c r="B7" s="210" t="s">
        <v>252</v>
      </c>
      <c r="C7" s="305" t="s">
        <v>251</v>
      </c>
      <c r="D7" s="306"/>
      <c r="E7" s="306"/>
      <c r="F7" s="306"/>
      <c r="G7" s="306"/>
      <c r="H7" s="306"/>
      <c r="I7" s="306"/>
      <c r="J7" s="306"/>
      <c r="K7" s="306"/>
      <c r="L7" s="306"/>
      <c r="M7" s="306"/>
      <c r="N7" s="306"/>
      <c r="O7" s="307"/>
      <c r="AF7" s="159"/>
      <c r="AG7" s="159"/>
      <c r="AH7" s="159"/>
      <c r="AI7" s="159"/>
      <c r="AJ7" s="159"/>
      <c r="AK7" s="159"/>
      <c r="AL7" s="160"/>
      <c r="AM7" s="160"/>
      <c r="AN7" s="160"/>
      <c r="AO7" s="160"/>
      <c r="AP7" s="160"/>
      <c r="AQ7" s="160"/>
      <c r="AR7" s="160"/>
      <c r="AS7" s="160"/>
      <c r="AT7" s="160"/>
      <c r="AU7" s="160"/>
      <c r="AV7" s="160"/>
    </row>
    <row r="8" spans="1:57" ht="85.5" customHeight="1" x14ac:dyDescent="0.3">
      <c r="A8" s="209"/>
      <c r="B8" s="210" t="s">
        <v>250</v>
      </c>
      <c r="C8" s="305" t="s">
        <v>263</v>
      </c>
      <c r="D8" s="306"/>
      <c r="E8" s="306"/>
      <c r="F8" s="306"/>
      <c r="G8" s="306"/>
      <c r="H8" s="306"/>
      <c r="I8" s="306"/>
      <c r="J8" s="306"/>
      <c r="K8" s="306"/>
      <c r="L8" s="306"/>
      <c r="M8" s="306"/>
      <c r="N8" s="306"/>
      <c r="O8" s="307"/>
      <c r="AF8" s="159"/>
      <c r="AG8" s="159"/>
      <c r="AH8" s="159"/>
      <c r="AI8" s="159"/>
      <c r="AJ8" s="159"/>
      <c r="AK8" s="159"/>
      <c r="AL8" s="160"/>
      <c r="AM8" s="160"/>
      <c r="AN8" s="160"/>
      <c r="AO8" s="160"/>
      <c r="AP8" s="160"/>
      <c r="AQ8" s="160"/>
      <c r="AR8" s="160"/>
      <c r="AS8" s="160"/>
      <c r="AT8" s="160"/>
      <c r="AU8" s="160"/>
      <c r="AV8" s="160"/>
    </row>
    <row r="9" spans="1:57" ht="88.5" customHeight="1" x14ac:dyDescent="0.3">
      <c r="A9" s="209"/>
      <c r="B9" s="210" t="s">
        <v>249</v>
      </c>
      <c r="C9" s="308" t="s">
        <v>277</v>
      </c>
      <c r="D9" s="309"/>
      <c r="E9" s="309"/>
      <c r="F9" s="309"/>
      <c r="G9" s="309"/>
      <c r="H9" s="309"/>
      <c r="I9" s="309"/>
      <c r="J9" s="309"/>
      <c r="K9" s="309"/>
      <c r="L9" s="309"/>
      <c r="M9" s="309"/>
      <c r="N9" s="309"/>
      <c r="O9" s="310"/>
      <c r="AF9" s="159"/>
      <c r="AG9" s="159"/>
      <c r="AH9" s="159"/>
      <c r="AI9" s="159"/>
      <c r="AJ9" s="159"/>
      <c r="AK9" s="159"/>
      <c r="AL9" s="160"/>
      <c r="AM9" s="160"/>
      <c r="AN9" s="160"/>
      <c r="AO9" s="160"/>
      <c r="AP9" s="160"/>
      <c r="AQ9" s="160"/>
      <c r="AR9" s="160"/>
      <c r="AS9" s="160"/>
      <c r="AT9" s="160"/>
      <c r="AU9" s="160"/>
      <c r="AV9" s="160"/>
    </row>
    <row r="10" spans="1:57" ht="54.75" customHeight="1" x14ac:dyDescent="0.3">
      <c r="A10" s="209"/>
      <c r="B10" s="311" t="s">
        <v>248</v>
      </c>
      <c r="C10" s="312" t="s">
        <v>247</v>
      </c>
      <c r="D10" s="313"/>
      <c r="E10" s="314"/>
      <c r="F10" s="312" t="s">
        <v>246</v>
      </c>
      <c r="G10" s="313"/>
      <c r="H10" s="314"/>
      <c r="I10" s="315" t="s">
        <v>245</v>
      </c>
      <c r="J10" s="315"/>
      <c r="K10" s="315"/>
      <c r="L10" s="315" t="s">
        <v>244</v>
      </c>
      <c r="M10" s="315"/>
      <c r="N10" s="315"/>
      <c r="O10" s="222" t="s">
        <v>264</v>
      </c>
      <c r="AF10" s="159"/>
      <c r="AG10" s="159"/>
      <c r="AH10" s="159"/>
      <c r="AI10" s="159"/>
      <c r="AJ10" s="159"/>
      <c r="AK10" s="159"/>
      <c r="AL10" s="160"/>
      <c r="AM10" s="160"/>
      <c r="AN10" s="160"/>
      <c r="AO10" s="160"/>
      <c r="AP10" s="160"/>
      <c r="AQ10" s="160"/>
      <c r="AR10" s="160"/>
      <c r="AS10" s="160"/>
      <c r="AT10" s="160"/>
      <c r="AU10" s="160"/>
      <c r="AV10" s="160"/>
    </row>
    <row r="11" spans="1:57" ht="21.75" customHeight="1" x14ac:dyDescent="0.3">
      <c r="A11" s="209"/>
      <c r="B11" s="311"/>
      <c r="C11" s="316">
        <v>19</v>
      </c>
      <c r="D11" s="317"/>
      <c r="E11" s="318"/>
      <c r="F11" s="319">
        <v>3</v>
      </c>
      <c r="G11" s="320"/>
      <c r="H11" s="321"/>
      <c r="I11" s="319">
        <v>8</v>
      </c>
      <c r="J11" s="320"/>
      <c r="K11" s="321"/>
      <c r="L11" s="319">
        <v>10</v>
      </c>
      <c r="M11" s="320"/>
      <c r="N11" s="321"/>
      <c r="O11" s="278">
        <v>1</v>
      </c>
      <c r="AF11" s="159"/>
      <c r="AG11" s="159"/>
      <c r="AH11" s="159"/>
      <c r="AI11" s="159"/>
      <c r="AJ11" s="159"/>
      <c r="AK11" s="159"/>
      <c r="AL11" s="160"/>
      <c r="AM11" s="160"/>
      <c r="AN11" s="160"/>
      <c r="AO11" s="160"/>
      <c r="AP11" s="160"/>
      <c r="AQ11" s="160"/>
      <c r="AR11" s="160"/>
      <c r="AS11" s="160"/>
      <c r="AT11" s="160"/>
      <c r="AU11" s="160"/>
      <c r="AV11" s="160"/>
    </row>
    <row r="12" spans="1:57" ht="57.75" customHeight="1" x14ac:dyDescent="0.3">
      <c r="A12" s="209"/>
      <c r="B12" s="208" t="s">
        <v>243</v>
      </c>
      <c r="C12" s="322" t="s">
        <v>265</v>
      </c>
      <c r="D12" s="323"/>
      <c r="E12" s="323"/>
      <c r="F12" s="323"/>
      <c r="G12" s="323"/>
      <c r="H12" s="323"/>
      <c r="I12" s="323"/>
      <c r="J12" s="323"/>
      <c r="K12" s="323"/>
      <c r="L12" s="323"/>
      <c r="M12" s="323"/>
      <c r="N12" s="323"/>
      <c r="O12" s="324"/>
      <c r="AF12" s="159"/>
      <c r="AG12" s="159"/>
      <c r="AH12" s="159"/>
      <c r="AI12" s="159"/>
      <c r="AJ12" s="159"/>
      <c r="AK12" s="159"/>
      <c r="AL12" s="160"/>
      <c r="AM12" s="160"/>
      <c r="AN12" s="160"/>
      <c r="AO12" s="160"/>
      <c r="AP12" s="160"/>
      <c r="AQ12" s="160"/>
      <c r="AR12" s="160"/>
      <c r="AS12" s="160"/>
      <c r="AT12" s="160"/>
      <c r="AU12" s="160"/>
      <c r="AV12" s="160"/>
    </row>
    <row r="13" spans="1:57" ht="31.5" customHeight="1" thickBot="1" x14ac:dyDescent="0.35">
      <c r="A13" s="161"/>
      <c r="B13" s="207"/>
      <c r="C13" s="325" t="s">
        <v>242</v>
      </c>
      <c r="D13" s="325"/>
      <c r="E13" s="325"/>
      <c r="F13" s="325"/>
      <c r="G13" s="325"/>
      <c r="H13" s="325"/>
      <c r="I13" s="325"/>
      <c r="J13" s="325"/>
      <c r="K13" s="325"/>
      <c r="L13" s="325"/>
      <c r="M13" s="325"/>
      <c r="N13" s="325"/>
      <c r="O13" s="206"/>
      <c r="AF13" s="159"/>
      <c r="AG13" s="159"/>
      <c r="AH13" s="159"/>
      <c r="AI13" s="159"/>
      <c r="AJ13" s="159"/>
      <c r="AK13" s="159"/>
      <c r="AL13" s="160"/>
      <c r="AM13" s="160"/>
      <c r="AN13" s="160"/>
      <c r="AO13" s="160"/>
      <c r="AP13" s="160"/>
      <c r="AQ13" s="160"/>
      <c r="AR13" s="160"/>
      <c r="AS13" s="160"/>
      <c r="AT13" s="160"/>
      <c r="AU13" s="160"/>
      <c r="AV13" s="160"/>
    </row>
    <row r="14" spans="1:57" s="159" customFormat="1" ht="45.75" customHeight="1" thickBot="1" x14ac:dyDescent="0.35">
      <c r="A14" s="162"/>
      <c r="B14" s="288" t="s">
        <v>241</v>
      </c>
      <c r="C14" s="337" t="s">
        <v>240</v>
      </c>
      <c r="D14" s="335" t="s">
        <v>239</v>
      </c>
      <c r="E14" s="333" t="s">
        <v>238</v>
      </c>
      <c r="F14" s="333" t="s">
        <v>237</v>
      </c>
      <c r="G14" s="333" t="s">
        <v>236</v>
      </c>
      <c r="H14" s="333" t="s">
        <v>235</v>
      </c>
      <c r="I14" s="333" t="s">
        <v>234</v>
      </c>
      <c r="J14" s="335" t="s">
        <v>233</v>
      </c>
      <c r="K14" s="335" t="s">
        <v>232</v>
      </c>
      <c r="L14" s="335" t="s">
        <v>231</v>
      </c>
      <c r="M14" s="335" t="s">
        <v>230</v>
      </c>
      <c r="N14" s="326" t="s">
        <v>229</v>
      </c>
      <c r="O14" s="328" t="s">
        <v>228</v>
      </c>
      <c r="AL14" s="160"/>
      <c r="AM14" s="160"/>
      <c r="AN14" s="160"/>
      <c r="AO14" s="160"/>
      <c r="AP14" s="160"/>
      <c r="AQ14" s="160"/>
      <c r="AR14" s="160"/>
      <c r="AS14" s="160"/>
      <c r="AT14" s="160"/>
      <c r="AU14" s="160"/>
      <c r="AV14" s="160"/>
      <c r="AW14" s="157"/>
      <c r="AX14" s="157"/>
      <c r="AY14" s="157"/>
      <c r="AZ14" s="157"/>
      <c r="BA14" s="157"/>
      <c r="BB14" s="157"/>
      <c r="BC14" s="157"/>
      <c r="BD14" s="157"/>
      <c r="BE14" s="157"/>
    </row>
    <row r="15" spans="1:57" s="159" customFormat="1" ht="69" customHeight="1" thickBot="1" x14ac:dyDescent="0.35">
      <c r="A15" s="223" t="s">
        <v>178</v>
      </c>
      <c r="B15" s="224" t="s">
        <v>266</v>
      </c>
      <c r="C15" s="327"/>
      <c r="D15" s="336"/>
      <c r="E15" s="334"/>
      <c r="F15" s="334"/>
      <c r="G15" s="334"/>
      <c r="H15" s="334"/>
      <c r="I15" s="334"/>
      <c r="J15" s="336"/>
      <c r="K15" s="336"/>
      <c r="L15" s="336"/>
      <c r="M15" s="336"/>
      <c r="N15" s="327"/>
      <c r="O15" s="329"/>
      <c r="AL15" s="160"/>
      <c r="AM15" s="160"/>
      <c r="AN15" s="160"/>
      <c r="AO15" s="160"/>
      <c r="AP15" s="160"/>
      <c r="AQ15" s="160"/>
      <c r="AR15" s="160"/>
      <c r="AS15" s="160"/>
      <c r="AT15" s="160"/>
      <c r="AU15" s="160"/>
      <c r="AV15" s="160"/>
      <c r="AW15" s="157"/>
      <c r="AX15" s="157"/>
      <c r="AY15" s="157"/>
      <c r="AZ15" s="157"/>
      <c r="BA15" s="157"/>
      <c r="BB15" s="157"/>
      <c r="BC15" s="157"/>
      <c r="BD15" s="157"/>
      <c r="BE15" s="157"/>
    </row>
    <row r="16" spans="1:57" s="159" customFormat="1" ht="39.9" customHeight="1" x14ac:dyDescent="0.3">
      <c r="A16" s="196">
        <v>1</v>
      </c>
      <c r="B16" s="281" t="s">
        <v>154</v>
      </c>
      <c r="C16" s="216"/>
      <c r="D16" s="217"/>
      <c r="E16" s="217"/>
      <c r="F16" s="217"/>
      <c r="G16" s="217"/>
      <c r="H16" s="217"/>
      <c r="I16" s="217"/>
      <c r="J16" s="217"/>
      <c r="K16" s="191"/>
      <c r="L16" s="191"/>
      <c r="M16" s="191">
        <v>1</v>
      </c>
      <c r="N16" s="216"/>
      <c r="O16" s="201" t="s">
        <v>171</v>
      </c>
      <c r="AL16" s="160"/>
      <c r="AM16" s="160"/>
      <c r="AN16" s="160"/>
      <c r="AO16" s="160"/>
      <c r="AP16" s="160"/>
      <c r="AQ16" s="160"/>
      <c r="AR16" s="160"/>
      <c r="AS16" s="160"/>
      <c r="AT16" s="160"/>
      <c r="AU16" s="160"/>
      <c r="AV16" s="160"/>
      <c r="AW16" s="157"/>
      <c r="AX16" s="157"/>
      <c r="AY16" s="157"/>
      <c r="AZ16" s="157"/>
      <c r="BA16" s="157"/>
      <c r="BB16" s="157"/>
      <c r="BC16" s="157"/>
      <c r="BD16" s="157"/>
      <c r="BE16" s="157"/>
    </row>
    <row r="17" spans="1:57" s="159" customFormat="1" ht="39.9" customHeight="1" x14ac:dyDescent="0.3">
      <c r="A17" s="193">
        <v>2</v>
      </c>
      <c r="B17" s="282" t="s">
        <v>155</v>
      </c>
      <c r="C17" s="218"/>
      <c r="D17" s="219"/>
      <c r="E17" s="219"/>
      <c r="F17" s="219"/>
      <c r="G17" s="219"/>
      <c r="H17" s="219"/>
      <c r="I17" s="219"/>
      <c r="J17" s="219"/>
      <c r="K17" s="184"/>
      <c r="L17" s="184"/>
      <c r="M17" s="184">
        <v>1</v>
      </c>
      <c r="N17" s="218" t="s">
        <v>202</v>
      </c>
      <c r="O17" s="202" t="s">
        <v>171</v>
      </c>
      <c r="AL17" s="160"/>
      <c r="AM17" s="160"/>
      <c r="AN17" s="160"/>
      <c r="AO17" s="160"/>
      <c r="AP17" s="160"/>
      <c r="AQ17" s="160"/>
      <c r="AR17" s="160"/>
      <c r="AS17" s="160"/>
      <c r="AT17" s="160"/>
      <c r="AU17" s="160"/>
      <c r="AV17" s="160"/>
      <c r="AW17" s="157"/>
      <c r="AX17" s="157"/>
      <c r="AY17" s="157"/>
      <c r="AZ17" s="157"/>
      <c r="BA17" s="157"/>
      <c r="BB17" s="157"/>
      <c r="BC17" s="157"/>
      <c r="BD17" s="157"/>
      <c r="BE17" s="157"/>
    </row>
    <row r="18" spans="1:57" s="159" customFormat="1" ht="39.9" customHeight="1" x14ac:dyDescent="0.3">
      <c r="A18" s="193">
        <v>3</v>
      </c>
      <c r="B18" s="282" t="s">
        <v>156</v>
      </c>
      <c r="C18" s="218"/>
      <c r="D18" s="184"/>
      <c r="E18" s="184"/>
      <c r="F18" s="184">
        <v>1</v>
      </c>
      <c r="G18" s="219"/>
      <c r="H18" s="219"/>
      <c r="I18" s="219"/>
      <c r="J18" s="219"/>
      <c r="K18" s="219"/>
      <c r="L18" s="219"/>
      <c r="M18" s="219"/>
      <c r="N18" s="218"/>
      <c r="O18" s="202" t="s">
        <v>213</v>
      </c>
      <c r="AL18" s="160"/>
      <c r="AM18" s="160"/>
      <c r="AN18" s="160"/>
      <c r="AO18" s="160"/>
      <c r="AP18" s="160"/>
      <c r="AQ18" s="160"/>
      <c r="AR18" s="160"/>
      <c r="AS18" s="160"/>
      <c r="AT18" s="160"/>
      <c r="AU18" s="160"/>
      <c r="AV18" s="160"/>
      <c r="AW18" s="157"/>
      <c r="AX18" s="157"/>
      <c r="AY18" s="157"/>
      <c r="AZ18" s="157"/>
      <c r="BA18" s="157"/>
      <c r="BB18" s="157"/>
      <c r="BC18" s="157"/>
      <c r="BD18" s="157"/>
      <c r="BE18" s="157"/>
    </row>
    <row r="19" spans="1:57" s="159" customFormat="1" ht="39.9" customHeight="1" x14ac:dyDescent="0.3">
      <c r="A19" s="193">
        <v>4</v>
      </c>
      <c r="B19" s="282" t="s">
        <v>157</v>
      </c>
      <c r="C19" s="218"/>
      <c r="D19" s="219"/>
      <c r="E19" s="219"/>
      <c r="F19" s="219"/>
      <c r="G19" s="219"/>
      <c r="H19" s="219"/>
      <c r="I19" s="219"/>
      <c r="J19" s="219"/>
      <c r="K19" s="184"/>
      <c r="L19" s="184"/>
      <c r="M19" s="184">
        <v>1</v>
      </c>
      <c r="N19" s="218"/>
      <c r="O19" s="202" t="s">
        <v>213</v>
      </c>
      <c r="AL19" s="160"/>
      <c r="AM19" s="160"/>
      <c r="AN19" s="160"/>
      <c r="AO19" s="160"/>
      <c r="AP19" s="160"/>
      <c r="AQ19" s="160"/>
      <c r="AR19" s="160"/>
      <c r="AS19" s="160"/>
      <c r="AT19" s="160"/>
      <c r="AU19" s="160"/>
      <c r="AV19" s="160"/>
      <c r="AW19" s="157"/>
      <c r="AX19" s="157"/>
      <c r="AY19" s="157"/>
      <c r="AZ19" s="157"/>
      <c r="BA19" s="157"/>
      <c r="BB19" s="157"/>
      <c r="BC19" s="157"/>
      <c r="BD19" s="157"/>
      <c r="BE19" s="157"/>
    </row>
    <row r="20" spans="1:57" s="159" customFormat="1" ht="39.9" customHeight="1" x14ac:dyDescent="0.3">
      <c r="A20" s="193">
        <v>5</v>
      </c>
      <c r="B20" s="282" t="s">
        <v>158</v>
      </c>
      <c r="C20" s="218"/>
      <c r="D20" s="184"/>
      <c r="E20" s="184"/>
      <c r="F20" s="184">
        <v>1</v>
      </c>
      <c r="G20" s="219"/>
      <c r="H20" s="219"/>
      <c r="I20" s="219"/>
      <c r="J20" s="219"/>
      <c r="K20" s="218"/>
      <c r="L20" s="218"/>
      <c r="M20" s="218"/>
      <c r="N20" s="218"/>
      <c r="O20" s="202" t="s">
        <v>226</v>
      </c>
      <c r="AL20" s="160"/>
      <c r="AM20" s="160"/>
      <c r="AN20" s="160"/>
      <c r="AO20" s="160"/>
      <c r="AP20" s="160"/>
      <c r="AQ20" s="160"/>
      <c r="AR20" s="160"/>
      <c r="AS20" s="160"/>
      <c r="AT20" s="160"/>
      <c r="AU20" s="160"/>
      <c r="AV20" s="160"/>
      <c r="AW20" s="157"/>
      <c r="AX20" s="157"/>
      <c r="AY20" s="157"/>
      <c r="AZ20" s="157"/>
      <c r="BA20" s="157"/>
      <c r="BB20" s="157"/>
      <c r="BC20" s="157"/>
      <c r="BD20" s="157"/>
      <c r="BE20" s="157"/>
    </row>
    <row r="21" spans="1:57" s="159" customFormat="1" ht="39.9" customHeight="1" x14ac:dyDescent="0.3">
      <c r="A21" s="193">
        <v>6</v>
      </c>
      <c r="B21" s="282" t="s">
        <v>159</v>
      </c>
      <c r="C21" s="218"/>
      <c r="D21" s="219"/>
      <c r="E21" s="219"/>
      <c r="F21" s="219"/>
      <c r="G21" s="219"/>
      <c r="H21" s="219"/>
      <c r="I21" s="219"/>
      <c r="J21" s="219"/>
      <c r="K21" s="184"/>
      <c r="L21" s="184"/>
      <c r="M21" s="184">
        <v>1</v>
      </c>
      <c r="N21" s="218"/>
      <c r="O21" s="202" t="s">
        <v>227</v>
      </c>
      <c r="AL21" s="160"/>
      <c r="AM21" s="160"/>
      <c r="AN21" s="160"/>
      <c r="AO21" s="160"/>
      <c r="AP21" s="160"/>
      <c r="AQ21" s="160"/>
      <c r="AR21" s="160"/>
      <c r="AS21" s="160"/>
      <c r="AT21" s="160"/>
      <c r="AU21" s="160"/>
      <c r="AV21" s="160"/>
      <c r="AW21" s="157"/>
      <c r="AX21" s="157"/>
      <c r="AY21" s="157"/>
      <c r="AZ21" s="157"/>
      <c r="BA21" s="157"/>
      <c r="BB21" s="157"/>
      <c r="BC21" s="157"/>
      <c r="BD21" s="157"/>
      <c r="BE21" s="157"/>
    </row>
    <row r="22" spans="1:57" s="159" customFormat="1" ht="39.9" customHeight="1" x14ac:dyDescent="0.3">
      <c r="A22" s="193">
        <v>7</v>
      </c>
      <c r="B22" s="282" t="s">
        <v>267</v>
      </c>
      <c r="C22" s="218"/>
      <c r="D22" s="219"/>
      <c r="E22" s="219"/>
      <c r="F22" s="219"/>
      <c r="G22" s="184"/>
      <c r="H22" s="184"/>
      <c r="I22" s="184">
        <v>1</v>
      </c>
      <c r="J22" s="219"/>
      <c r="K22" s="219"/>
      <c r="L22" s="219"/>
      <c r="M22" s="219"/>
      <c r="N22" s="218"/>
      <c r="O22" s="202" t="s">
        <v>175</v>
      </c>
      <c r="AL22" s="160"/>
      <c r="AM22" s="160"/>
      <c r="AN22" s="160"/>
      <c r="AO22" s="160"/>
      <c r="AP22" s="160"/>
      <c r="AQ22" s="160"/>
      <c r="AR22" s="160"/>
      <c r="AS22" s="160"/>
      <c r="AT22" s="160"/>
      <c r="AU22" s="160"/>
      <c r="AV22" s="160"/>
      <c r="AW22" s="157"/>
      <c r="AX22" s="157"/>
      <c r="AY22" s="157"/>
      <c r="AZ22" s="157"/>
      <c r="BA22" s="157"/>
      <c r="BB22" s="157"/>
      <c r="BC22" s="157"/>
      <c r="BD22" s="157"/>
      <c r="BE22" s="157"/>
    </row>
    <row r="23" spans="1:57" s="159" customFormat="1" ht="43.5" customHeight="1" x14ac:dyDescent="0.3">
      <c r="A23" s="193">
        <v>8</v>
      </c>
      <c r="B23" s="282" t="s">
        <v>160</v>
      </c>
      <c r="C23" s="218"/>
      <c r="D23" s="184"/>
      <c r="E23" s="184"/>
      <c r="F23" s="184">
        <v>1</v>
      </c>
      <c r="G23" s="219"/>
      <c r="H23" s="219"/>
      <c r="I23" s="219"/>
      <c r="J23" s="219"/>
      <c r="K23" s="219"/>
      <c r="L23" s="219"/>
      <c r="M23" s="219"/>
      <c r="N23" s="218"/>
      <c r="O23" s="202" t="s">
        <v>227</v>
      </c>
      <c r="AL23" s="160"/>
      <c r="AM23" s="160"/>
      <c r="AN23" s="160"/>
      <c r="AO23" s="160"/>
      <c r="AP23" s="160"/>
      <c r="AQ23" s="160"/>
      <c r="AR23" s="160"/>
      <c r="AS23" s="160"/>
      <c r="AT23" s="160"/>
      <c r="AU23" s="160"/>
      <c r="AV23" s="160"/>
      <c r="AW23" s="157"/>
      <c r="AX23" s="157"/>
      <c r="AY23" s="157"/>
      <c r="AZ23" s="157"/>
      <c r="BA23" s="157"/>
      <c r="BB23" s="157"/>
      <c r="BC23" s="157"/>
      <c r="BD23" s="157"/>
      <c r="BE23" s="157"/>
    </row>
    <row r="24" spans="1:57" s="159" customFormat="1" ht="39.9" customHeight="1" x14ac:dyDescent="0.3">
      <c r="A24" s="193">
        <v>9</v>
      </c>
      <c r="B24" s="282" t="s">
        <v>161</v>
      </c>
      <c r="C24" s="218"/>
      <c r="D24" s="219"/>
      <c r="E24" s="219"/>
      <c r="F24" s="219"/>
      <c r="G24" s="219"/>
      <c r="H24" s="184"/>
      <c r="I24" s="184"/>
      <c r="J24" s="184">
        <v>1</v>
      </c>
      <c r="K24" s="219"/>
      <c r="L24" s="219"/>
      <c r="M24" s="219"/>
      <c r="N24" s="218"/>
      <c r="O24" s="202" t="s">
        <v>226</v>
      </c>
      <c r="AL24" s="160"/>
      <c r="AM24" s="160"/>
      <c r="AN24" s="160"/>
      <c r="AO24" s="160"/>
      <c r="AP24" s="160"/>
      <c r="AQ24" s="160"/>
      <c r="AR24" s="160"/>
      <c r="AS24" s="160"/>
      <c r="AT24" s="160"/>
      <c r="AU24" s="160"/>
      <c r="AV24" s="160"/>
      <c r="AW24" s="157"/>
      <c r="AX24" s="157"/>
      <c r="AY24" s="157"/>
      <c r="AZ24" s="157"/>
      <c r="BA24" s="157"/>
      <c r="BB24" s="157"/>
      <c r="BC24" s="157"/>
      <c r="BD24" s="157"/>
      <c r="BE24" s="157"/>
    </row>
    <row r="25" spans="1:57" s="159" customFormat="1" ht="39.9" customHeight="1" x14ac:dyDescent="0.3">
      <c r="A25" s="193">
        <v>10</v>
      </c>
      <c r="B25" s="282" t="s">
        <v>162</v>
      </c>
      <c r="C25" s="218"/>
      <c r="D25" s="219"/>
      <c r="E25" s="184"/>
      <c r="F25" s="184"/>
      <c r="G25" s="184">
        <v>1</v>
      </c>
      <c r="H25" s="219"/>
      <c r="I25" s="219"/>
      <c r="J25" s="219"/>
      <c r="K25" s="219"/>
      <c r="L25" s="219"/>
      <c r="M25" s="219"/>
      <c r="N25" s="219"/>
      <c r="O25" s="202" t="s">
        <v>225</v>
      </c>
      <c r="AL25" s="160"/>
      <c r="AM25" s="160"/>
      <c r="AN25" s="160"/>
      <c r="AO25" s="160"/>
      <c r="AP25" s="160"/>
      <c r="AQ25" s="160"/>
      <c r="AR25" s="160"/>
      <c r="AS25" s="160"/>
      <c r="AT25" s="160"/>
      <c r="AU25" s="160"/>
      <c r="AV25" s="160"/>
      <c r="AW25" s="157"/>
      <c r="AX25" s="157"/>
      <c r="AY25" s="157"/>
      <c r="AZ25" s="157"/>
      <c r="BA25" s="157"/>
      <c r="BB25" s="157"/>
      <c r="BC25" s="157"/>
      <c r="BD25" s="157"/>
      <c r="BE25" s="157"/>
    </row>
    <row r="26" spans="1:57" s="159" customFormat="1" ht="39.9" customHeight="1" x14ac:dyDescent="0.3">
      <c r="A26" s="193">
        <v>11</v>
      </c>
      <c r="B26" s="282" t="s">
        <v>163</v>
      </c>
      <c r="C26" s="218"/>
      <c r="D26" s="219"/>
      <c r="E26" s="219"/>
      <c r="F26" s="219"/>
      <c r="G26" s="219"/>
      <c r="H26" s="219"/>
      <c r="I26" s="219"/>
      <c r="J26" s="219"/>
      <c r="K26" s="184"/>
      <c r="L26" s="184"/>
      <c r="M26" s="184">
        <v>1</v>
      </c>
      <c r="N26" s="218"/>
      <c r="O26" s="202" t="s">
        <v>224</v>
      </c>
      <c r="AL26" s="160"/>
      <c r="AM26" s="160"/>
      <c r="AN26" s="160"/>
      <c r="AO26" s="160"/>
      <c r="AP26" s="160"/>
      <c r="AQ26" s="160"/>
      <c r="AR26" s="160"/>
      <c r="AS26" s="160"/>
      <c r="AT26" s="160"/>
      <c r="AU26" s="160"/>
      <c r="AV26" s="160"/>
      <c r="AW26" s="157"/>
      <c r="AX26" s="157"/>
      <c r="AY26" s="157"/>
      <c r="AZ26" s="157"/>
      <c r="BA26" s="157"/>
      <c r="BB26" s="157"/>
      <c r="BC26" s="157"/>
      <c r="BD26" s="157"/>
      <c r="BE26" s="157"/>
    </row>
    <row r="27" spans="1:57" s="159" customFormat="1" ht="39.9" customHeight="1" x14ac:dyDescent="0.3">
      <c r="A27" s="193">
        <v>12</v>
      </c>
      <c r="B27" s="282" t="s">
        <v>177</v>
      </c>
      <c r="C27" s="218"/>
      <c r="D27" s="219"/>
      <c r="E27" s="219"/>
      <c r="F27" s="219"/>
      <c r="G27" s="219"/>
      <c r="H27" s="219"/>
      <c r="I27" s="219"/>
      <c r="J27" s="219"/>
      <c r="K27" s="184"/>
      <c r="L27" s="184"/>
      <c r="M27" s="184">
        <v>1</v>
      </c>
      <c r="N27" s="218"/>
      <c r="O27" s="202" t="s">
        <v>224</v>
      </c>
      <c r="AL27" s="160"/>
      <c r="AM27" s="160"/>
      <c r="AN27" s="160"/>
      <c r="AO27" s="160"/>
      <c r="AP27" s="160"/>
      <c r="AQ27" s="160"/>
      <c r="AR27" s="160"/>
      <c r="AS27" s="160"/>
      <c r="AT27" s="160"/>
      <c r="AU27" s="160"/>
      <c r="AV27" s="160"/>
      <c r="AW27" s="157"/>
      <c r="AX27" s="157"/>
      <c r="AY27" s="157"/>
      <c r="AZ27" s="157"/>
      <c r="BA27" s="157"/>
      <c r="BB27" s="157"/>
      <c r="BC27" s="157"/>
      <c r="BD27" s="157"/>
      <c r="BE27" s="157"/>
    </row>
    <row r="28" spans="1:57" s="159" customFormat="1" ht="39.9" customHeight="1" x14ac:dyDescent="0.3">
      <c r="A28" s="193">
        <v>13</v>
      </c>
      <c r="B28" s="282" t="s">
        <v>164</v>
      </c>
      <c r="C28" s="218"/>
      <c r="D28" s="219"/>
      <c r="E28" s="219"/>
      <c r="F28" s="219"/>
      <c r="G28" s="219"/>
      <c r="H28" s="184"/>
      <c r="I28" s="184"/>
      <c r="J28" s="184">
        <v>1</v>
      </c>
      <c r="K28" s="219"/>
      <c r="L28" s="219"/>
      <c r="M28" s="219"/>
      <c r="N28" s="218"/>
      <c r="O28" s="202" t="s">
        <v>223</v>
      </c>
      <c r="AL28" s="160"/>
      <c r="AM28" s="160"/>
      <c r="AN28" s="160"/>
      <c r="AO28" s="160"/>
      <c r="AP28" s="160"/>
      <c r="AQ28" s="160"/>
      <c r="AR28" s="160"/>
      <c r="AS28" s="160"/>
      <c r="AT28" s="160"/>
      <c r="AU28" s="160"/>
      <c r="AV28" s="160"/>
      <c r="AW28" s="157"/>
      <c r="AX28" s="157"/>
      <c r="AY28" s="157"/>
      <c r="AZ28" s="157"/>
      <c r="BA28" s="157"/>
      <c r="BB28" s="157"/>
      <c r="BC28" s="157"/>
      <c r="BD28" s="157"/>
      <c r="BE28" s="157"/>
    </row>
    <row r="29" spans="1:57" s="159" customFormat="1" ht="39.9" customHeight="1" x14ac:dyDescent="0.3">
      <c r="A29" s="193">
        <v>14</v>
      </c>
      <c r="B29" s="282" t="s">
        <v>165</v>
      </c>
      <c r="C29" s="219"/>
      <c r="D29" s="184"/>
      <c r="E29" s="184"/>
      <c r="F29" s="184">
        <v>1</v>
      </c>
      <c r="G29" s="219"/>
      <c r="H29" s="219"/>
      <c r="I29" s="219"/>
      <c r="J29" s="219"/>
      <c r="K29" s="219"/>
      <c r="L29" s="219"/>
      <c r="M29" s="219"/>
      <c r="N29" s="218"/>
      <c r="O29" s="202" t="s">
        <v>223</v>
      </c>
      <c r="AL29" s="160"/>
      <c r="AM29" s="160"/>
      <c r="AN29" s="160"/>
      <c r="AO29" s="160"/>
      <c r="AP29" s="160"/>
      <c r="AQ29" s="160"/>
      <c r="AR29" s="160"/>
      <c r="AS29" s="160"/>
      <c r="AT29" s="160"/>
      <c r="AU29" s="160"/>
      <c r="AV29" s="160"/>
      <c r="AW29" s="157"/>
      <c r="AX29" s="157"/>
      <c r="AY29" s="157"/>
      <c r="AZ29" s="157"/>
      <c r="BA29" s="157"/>
      <c r="BB29" s="157"/>
      <c r="BC29" s="157"/>
      <c r="BD29" s="157"/>
      <c r="BE29" s="157"/>
    </row>
    <row r="30" spans="1:57" s="159" customFormat="1" ht="39.9" customHeight="1" x14ac:dyDescent="0.3">
      <c r="A30" s="193">
        <v>15</v>
      </c>
      <c r="B30" s="282" t="s">
        <v>166</v>
      </c>
      <c r="C30" s="218"/>
      <c r="D30" s="219"/>
      <c r="E30" s="219"/>
      <c r="F30" s="219"/>
      <c r="G30" s="219"/>
      <c r="H30" s="219"/>
      <c r="I30" s="219"/>
      <c r="J30" s="219"/>
      <c r="K30" s="184"/>
      <c r="L30" s="184"/>
      <c r="M30" s="184">
        <v>1</v>
      </c>
      <c r="N30" s="218"/>
      <c r="O30" s="202" t="s">
        <v>176</v>
      </c>
      <c r="AL30" s="160"/>
      <c r="AM30" s="160"/>
      <c r="AN30" s="160"/>
      <c r="AO30" s="160"/>
      <c r="AP30" s="160"/>
      <c r="AQ30" s="160"/>
      <c r="AR30" s="160"/>
      <c r="AS30" s="160"/>
      <c r="AT30" s="160"/>
      <c r="AU30" s="160"/>
      <c r="AV30" s="160"/>
      <c r="AW30" s="157"/>
      <c r="AX30" s="157"/>
      <c r="AY30" s="157"/>
      <c r="AZ30" s="157"/>
      <c r="BA30" s="157"/>
      <c r="BB30" s="157"/>
      <c r="BC30" s="157"/>
      <c r="BD30" s="157"/>
      <c r="BE30" s="157"/>
    </row>
    <row r="31" spans="1:57" s="159" customFormat="1" ht="39.9" customHeight="1" x14ac:dyDescent="0.3">
      <c r="A31" s="193">
        <v>16</v>
      </c>
      <c r="B31" s="282" t="s">
        <v>167</v>
      </c>
      <c r="C31" s="218"/>
      <c r="D31" s="219"/>
      <c r="E31" s="184"/>
      <c r="F31" s="184"/>
      <c r="G31" s="184">
        <v>1</v>
      </c>
      <c r="H31" s="219"/>
      <c r="I31" s="219"/>
      <c r="J31" s="219"/>
      <c r="K31" s="219"/>
      <c r="L31" s="219"/>
      <c r="M31" s="219"/>
      <c r="N31" s="218"/>
      <c r="O31" s="202" t="s">
        <v>176</v>
      </c>
      <c r="AL31" s="160"/>
      <c r="AM31" s="160"/>
      <c r="AN31" s="160"/>
      <c r="AO31" s="160"/>
      <c r="AP31" s="160"/>
      <c r="AQ31" s="160"/>
      <c r="AR31" s="160"/>
      <c r="AS31" s="160"/>
      <c r="AT31" s="160"/>
      <c r="AU31" s="160"/>
      <c r="AV31" s="160"/>
      <c r="AW31" s="157"/>
      <c r="AX31" s="157"/>
      <c r="AY31" s="157"/>
      <c r="AZ31" s="157"/>
      <c r="BA31" s="157"/>
      <c r="BB31" s="157"/>
      <c r="BC31" s="157"/>
      <c r="BD31" s="157"/>
      <c r="BE31" s="157"/>
    </row>
    <row r="32" spans="1:57" s="159" customFormat="1" ht="39.9" customHeight="1" x14ac:dyDescent="0.3">
      <c r="A32" s="193">
        <v>17</v>
      </c>
      <c r="B32" s="282" t="s">
        <v>168</v>
      </c>
      <c r="C32" s="225"/>
      <c r="D32" s="185"/>
      <c r="E32" s="184"/>
      <c r="F32" s="184"/>
      <c r="G32" s="184">
        <v>1</v>
      </c>
      <c r="H32" s="203"/>
      <c r="I32" s="203"/>
      <c r="J32" s="203"/>
      <c r="K32" s="203"/>
      <c r="L32" s="203"/>
      <c r="M32" s="185"/>
      <c r="N32" s="226"/>
      <c r="O32" s="202" t="s">
        <v>176</v>
      </c>
      <c r="AL32" s="160"/>
      <c r="AM32" s="160"/>
      <c r="AN32" s="160"/>
      <c r="AO32" s="160"/>
      <c r="AP32" s="160"/>
      <c r="AQ32" s="160"/>
      <c r="AR32" s="160"/>
      <c r="AS32" s="160"/>
      <c r="AT32" s="160"/>
      <c r="AU32" s="160"/>
      <c r="AV32" s="160"/>
      <c r="AW32" s="157"/>
      <c r="AX32" s="157"/>
      <c r="AY32" s="157"/>
      <c r="AZ32" s="157"/>
      <c r="BA32" s="157"/>
      <c r="BB32" s="157"/>
      <c r="BC32" s="157"/>
      <c r="BD32" s="157"/>
      <c r="BE32" s="157"/>
    </row>
    <row r="33" spans="1:57" s="159" customFormat="1" ht="39.9" customHeight="1" x14ac:dyDescent="0.3">
      <c r="A33" s="193">
        <v>18</v>
      </c>
      <c r="B33" s="282" t="s">
        <v>169</v>
      </c>
      <c r="C33" s="225"/>
      <c r="D33" s="185"/>
      <c r="E33" s="185"/>
      <c r="F33" s="226"/>
      <c r="G33" s="185"/>
      <c r="H33" s="185"/>
      <c r="I33" s="203"/>
      <c r="J33" s="226"/>
      <c r="K33" s="184"/>
      <c r="L33" s="184"/>
      <c r="M33" s="184">
        <v>1</v>
      </c>
      <c r="N33" s="226"/>
      <c r="O33" s="202" t="s">
        <v>176</v>
      </c>
      <c r="AL33" s="160"/>
      <c r="AM33" s="160"/>
      <c r="AN33" s="160"/>
      <c r="AO33" s="160"/>
      <c r="AP33" s="160"/>
      <c r="AQ33" s="160"/>
      <c r="AR33" s="160"/>
      <c r="AS33" s="160"/>
      <c r="AT33" s="160"/>
      <c r="AU33" s="160"/>
      <c r="AV33" s="160"/>
      <c r="AW33" s="157"/>
      <c r="AX33" s="157"/>
      <c r="AY33" s="157"/>
      <c r="AZ33" s="157"/>
      <c r="BA33" s="157"/>
      <c r="BB33" s="157"/>
      <c r="BC33" s="157"/>
      <c r="BD33" s="157"/>
      <c r="BE33" s="157"/>
    </row>
    <row r="34" spans="1:57" s="159" customFormat="1" ht="39.9" customHeight="1" thickBot="1" x14ac:dyDescent="0.35">
      <c r="A34" s="192">
        <v>19</v>
      </c>
      <c r="B34" s="283" t="s">
        <v>170</v>
      </c>
      <c r="C34" s="220"/>
      <c r="D34" s="220"/>
      <c r="E34" s="220"/>
      <c r="F34" s="220"/>
      <c r="G34" s="220"/>
      <c r="H34" s="220"/>
      <c r="I34" s="220"/>
      <c r="J34" s="220"/>
      <c r="K34" s="182"/>
      <c r="L34" s="182"/>
      <c r="M34" s="182">
        <v>1</v>
      </c>
      <c r="N34" s="220"/>
      <c r="O34" s="227" t="s">
        <v>171</v>
      </c>
      <c r="AL34" s="160"/>
      <c r="AM34" s="160"/>
      <c r="AN34" s="160"/>
      <c r="AO34" s="160"/>
      <c r="AP34" s="160"/>
      <c r="AQ34" s="160"/>
      <c r="AR34" s="160"/>
      <c r="AS34" s="160"/>
      <c r="AT34" s="160"/>
      <c r="AU34" s="160"/>
      <c r="AV34" s="160"/>
      <c r="AW34" s="157"/>
      <c r="AX34" s="157"/>
      <c r="AY34" s="157"/>
      <c r="AZ34" s="157"/>
      <c r="BA34" s="157"/>
      <c r="BB34" s="157"/>
      <c r="BC34" s="157"/>
      <c r="BD34" s="157"/>
      <c r="BE34" s="157"/>
    </row>
    <row r="35" spans="1:57" s="159" customFormat="1" ht="26.25" customHeight="1" thickBot="1" x14ac:dyDescent="0.35">
      <c r="A35" s="200"/>
      <c r="B35" s="228" t="s">
        <v>222</v>
      </c>
      <c r="C35" s="199"/>
      <c r="D35" s="199"/>
      <c r="E35" s="199"/>
      <c r="F35" s="199"/>
      <c r="G35" s="199"/>
      <c r="H35" s="199"/>
      <c r="I35" s="199"/>
      <c r="J35" s="199"/>
      <c r="K35" s="199"/>
      <c r="L35" s="199"/>
      <c r="M35" s="199"/>
      <c r="N35" s="199"/>
      <c r="O35" s="229"/>
      <c r="AL35" s="160"/>
      <c r="AM35" s="160"/>
      <c r="AN35" s="160"/>
      <c r="AO35" s="160"/>
      <c r="AP35" s="160"/>
      <c r="AQ35" s="160"/>
      <c r="AR35" s="160"/>
      <c r="AS35" s="160"/>
      <c r="AT35" s="160"/>
      <c r="AU35" s="160"/>
      <c r="AV35" s="160"/>
      <c r="AW35" s="157"/>
      <c r="AX35" s="157"/>
      <c r="AY35" s="157"/>
      <c r="AZ35" s="157"/>
      <c r="BA35" s="157"/>
      <c r="BB35" s="157"/>
      <c r="BC35" s="157"/>
      <c r="BD35" s="157"/>
      <c r="BE35" s="157"/>
    </row>
    <row r="36" spans="1:57" s="159" customFormat="1" ht="37.5" customHeight="1" x14ac:dyDescent="0.3">
      <c r="A36" s="193">
        <v>20</v>
      </c>
      <c r="B36" s="205" t="s">
        <v>221</v>
      </c>
      <c r="C36" s="284"/>
      <c r="D36" s="191"/>
      <c r="E36" s="191"/>
      <c r="F36" s="191"/>
      <c r="G36" s="191"/>
      <c r="H36" s="191"/>
      <c r="I36" s="191"/>
      <c r="J36" s="191"/>
      <c r="K36" s="191"/>
      <c r="L36" s="191"/>
      <c r="M36" s="191"/>
      <c r="N36" s="191">
        <v>1</v>
      </c>
      <c r="O36" s="198" t="s">
        <v>219</v>
      </c>
      <c r="AL36" s="160"/>
      <c r="AM36" s="160"/>
      <c r="AN36" s="160"/>
      <c r="AO36" s="160"/>
      <c r="AP36" s="160"/>
      <c r="AQ36" s="160"/>
      <c r="AR36" s="160"/>
      <c r="AS36" s="160"/>
      <c r="AT36" s="160"/>
      <c r="AU36" s="160"/>
      <c r="AV36" s="160"/>
      <c r="AW36" s="157"/>
      <c r="AX36" s="157"/>
      <c r="AY36" s="157"/>
      <c r="AZ36" s="157"/>
      <c r="BA36" s="157"/>
      <c r="BB36" s="157"/>
      <c r="BC36" s="157"/>
      <c r="BD36" s="157"/>
      <c r="BE36" s="157"/>
    </row>
    <row r="37" spans="1:57" s="159" customFormat="1" ht="37.5" customHeight="1" thickBot="1" x14ac:dyDescent="0.35">
      <c r="A37" s="230">
        <v>21</v>
      </c>
      <c r="B37" s="287" t="s">
        <v>220</v>
      </c>
      <c r="C37" s="285"/>
      <c r="D37" s="274"/>
      <c r="E37" s="274"/>
      <c r="F37" s="274"/>
      <c r="G37" s="275"/>
      <c r="H37" s="275">
        <v>1</v>
      </c>
      <c r="I37" s="274"/>
      <c r="J37" s="274"/>
      <c r="K37" s="274"/>
      <c r="L37" s="275"/>
      <c r="M37" s="275">
        <v>1</v>
      </c>
      <c r="N37" s="274"/>
      <c r="O37" s="276" t="s">
        <v>219</v>
      </c>
      <c r="AL37" s="160"/>
      <c r="AM37" s="160"/>
      <c r="AN37" s="160"/>
      <c r="AO37" s="160"/>
      <c r="AP37" s="160"/>
      <c r="AQ37" s="160"/>
      <c r="AR37" s="160"/>
      <c r="AS37" s="160"/>
      <c r="AT37" s="160"/>
      <c r="AU37" s="160"/>
      <c r="AV37" s="160"/>
      <c r="AW37" s="157"/>
      <c r="AX37" s="157"/>
      <c r="AY37" s="157"/>
      <c r="AZ37" s="157"/>
      <c r="BA37" s="157"/>
      <c r="BB37" s="157"/>
      <c r="BC37" s="157"/>
      <c r="BD37" s="157"/>
      <c r="BE37" s="157"/>
    </row>
    <row r="38" spans="1:57" s="159" customFormat="1" ht="37.5" customHeight="1" thickBot="1" x14ac:dyDescent="0.35">
      <c r="A38" s="230">
        <v>22</v>
      </c>
      <c r="B38" s="204" t="s">
        <v>276</v>
      </c>
      <c r="C38" s="286"/>
      <c r="D38" s="182"/>
      <c r="E38" s="182"/>
      <c r="F38" s="182"/>
      <c r="G38" s="182"/>
      <c r="H38" s="182"/>
      <c r="I38" s="182"/>
      <c r="J38" s="182"/>
      <c r="K38" s="182"/>
      <c r="L38" s="182"/>
      <c r="M38" s="182"/>
      <c r="N38" s="182">
        <v>1</v>
      </c>
      <c r="O38" s="197" t="s">
        <v>172</v>
      </c>
      <c r="AL38" s="160"/>
      <c r="AM38" s="160"/>
      <c r="AN38" s="160"/>
      <c r="AO38" s="160"/>
      <c r="AP38" s="160"/>
      <c r="AQ38" s="160"/>
      <c r="AR38" s="160"/>
      <c r="AS38" s="160"/>
      <c r="AT38" s="160"/>
      <c r="AU38" s="160"/>
      <c r="AV38" s="160"/>
      <c r="AW38" s="157"/>
      <c r="AX38" s="157"/>
      <c r="AY38" s="157"/>
      <c r="AZ38" s="157"/>
      <c r="BA38" s="157"/>
      <c r="BB38" s="157"/>
      <c r="BC38" s="157"/>
      <c r="BD38" s="157"/>
      <c r="BE38" s="157"/>
    </row>
    <row r="39" spans="1:57" s="159" customFormat="1" ht="32.25" customHeight="1" thickBot="1" x14ac:dyDescent="0.35">
      <c r="A39" s="231"/>
      <c r="B39" s="232" t="s">
        <v>268</v>
      </c>
      <c r="C39" s="233"/>
      <c r="D39" s="233"/>
      <c r="E39" s="233"/>
      <c r="F39" s="233"/>
      <c r="G39" s="233"/>
      <c r="H39" s="233"/>
      <c r="I39" s="233"/>
      <c r="J39" s="233"/>
      <c r="K39" s="233"/>
      <c r="L39" s="233"/>
      <c r="M39" s="233"/>
      <c r="N39" s="233"/>
      <c r="O39" s="215"/>
      <c r="AL39" s="160"/>
      <c r="AM39" s="160"/>
      <c r="AN39" s="160"/>
      <c r="AO39" s="160"/>
      <c r="AP39" s="160"/>
      <c r="AQ39" s="160"/>
      <c r="AR39" s="160"/>
      <c r="AS39" s="160"/>
      <c r="AT39" s="160"/>
      <c r="AU39" s="160"/>
      <c r="AV39" s="160"/>
      <c r="AW39" s="157"/>
      <c r="AX39" s="157"/>
      <c r="AY39" s="157"/>
      <c r="AZ39" s="157"/>
      <c r="BA39" s="157"/>
      <c r="BB39" s="157"/>
      <c r="BC39" s="157"/>
      <c r="BD39" s="157"/>
      <c r="BE39" s="157"/>
    </row>
    <row r="40" spans="1:57" s="159" customFormat="1" ht="56.25" customHeight="1" x14ac:dyDescent="0.3">
      <c r="A40" s="196">
        <v>23</v>
      </c>
      <c r="B40" s="234" t="s">
        <v>218</v>
      </c>
      <c r="C40" s="235"/>
      <c r="D40" s="235"/>
      <c r="E40" s="236">
        <v>1</v>
      </c>
      <c r="F40" s="237"/>
      <c r="G40" s="235"/>
      <c r="H40" s="235"/>
      <c r="I40" s="235"/>
      <c r="J40" s="238"/>
      <c r="K40" s="235"/>
      <c r="L40" s="238"/>
      <c r="M40" s="235"/>
      <c r="N40" s="235"/>
      <c r="O40" s="239" t="s">
        <v>172</v>
      </c>
      <c r="AL40" s="160"/>
      <c r="AM40" s="160"/>
      <c r="AN40" s="160"/>
      <c r="AO40" s="160"/>
      <c r="AP40" s="160"/>
      <c r="AQ40" s="160"/>
      <c r="AR40" s="160"/>
      <c r="AS40" s="160"/>
      <c r="AT40" s="160"/>
      <c r="AU40" s="160"/>
      <c r="AV40" s="160"/>
      <c r="AW40" s="157"/>
      <c r="AX40" s="157"/>
      <c r="AY40" s="157"/>
      <c r="AZ40" s="157"/>
      <c r="BA40" s="157"/>
      <c r="BB40" s="157"/>
      <c r="BC40" s="157"/>
      <c r="BD40" s="157"/>
      <c r="BE40" s="157"/>
    </row>
    <row r="41" spans="1:57" s="159" customFormat="1" ht="51" customHeight="1" x14ac:dyDescent="0.3">
      <c r="A41" s="193">
        <v>24</v>
      </c>
      <c r="B41" s="240" t="s">
        <v>217</v>
      </c>
      <c r="C41" s="243"/>
      <c r="D41" s="243"/>
      <c r="E41" s="243"/>
      <c r="F41" s="243"/>
      <c r="G41" s="244">
        <v>1</v>
      </c>
      <c r="H41" s="243"/>
      <c r="I41" s="245"/>
      <c r="J41" s="243"/>
      <c r="K41" s="243"/>
      <c r="L41" s="244">
        <v>1</v>
      </c>
      <c r="M41" s="243"/>
      <c r="N41" s="243"/>
      <c r="O41" s="246" t="s">
        <v>174</v>
      </c>
      <c r="AL41" s="160"/>
      <c r="AM41" s="160"/>
      <c r="AN41" s="160"/>
      <c r="AO41" s="160"/>
      <c r="AP41" s="160"/>
      <c r="AQ41" s="160"/>
      <c r="AR41" s="160"/>
      <c r="AS41" s="160"/>
      <c r="AT41" s="160"/>
      <c r="AU41" s="160"/>
      <c r="AV41" s="160"/>
      <c r="AW41" s="157"/>
      <c r="AX41" s="157"/>
      <c r="AY41" s="157"/>
      <c r="AZ41" s="157"/>
      <c r="BA41" s="157"/>
      <c r="BB41" s="157"/>
      <c r="BC41" s="157"/>
      <c r="BD41" s="157"/>
      <c r="BE41" s="157"/>
    </row>
    <row r="42" spans="1:57" s="158" customFormat="1" ht="33.75" customHeight="1" x14ac:dyDescent="0.3">
      <c r="A42" s="193">
        <v>25</v>
      </c>
      <c r="B42" s="240" t="s">
        <v>216</v>
      </c>
      <c r="C42" s="243"/>
      <c r="D42" s="243"/>
      <c r="E42" s="243"/>
      <c r="F42" s="243"/>
      <c r="G42" s="244">
        <v>1</v>
      </c>
      <c r="H42" s="243"/>
      <c r="I42" s="243"/>
      <c r="J42" s="243"/>
      <c r="K42" s="245"/>
      <c r="L42" s="244">
        <v>1</v>
      </c>
      <c r="M42" s="245"/>
      <c r="N42" s="243"/>
      <c r="O42" s="246" t="s">
        <v>213</v>
      </c>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60"/>
      <c r="AM42" s="160"/>
      <c r="AN42" s="160"/>
      <c r="AO42" s="160"/>
      <c r="AP42" s="160"/>
      <c r="AQ42" s="160"/>
      <c r="AR42" s="160"/>
      <c r="AS42" s="160"/>
      <c r="AT42" s="160"/>
      <c r="AU42" s="160"/>
      <c r="AV42" s="160"/>
      <c r="AW42" s="157"/>
      <c r="AX42" s="157"/>
      <c r="AY42" s="157"/>
      <c r="AZ42" s="157"/>
      <c r="BA42" s="157"/>
      <c r="BB42" s="157"/>
      <c r="BC42" s="157"/>
      <c r="BD42" s="157"/>
      <c r="BE42" s="157"/>
    </row>
    <row r="43" spans="1:57" s="158" customFormat="1" ht="33.75" customHeight="1" x14ac:dyDescent="0.3">
      <c r="A43" s="193">
        <v>26</v>
      </c>
      <c r="B43" s="240" t="s">
        <v>215</v>
      </c>
      <c r="C43" s="243"/>
      <c r="D43" s="244">
        <v>1</v>
      </c>
      <c r="E43" s="243"/>
      <c r="F43" s="243"/>
      <c r="G43" s="245"/>
      <c r="H43" s="243"/>
      <c r="I43" s="243"/>
      <c r="J43" s="243"/>
      <c r="K43" s="245"/>
      <c r="L43" s="243"/>
      <c r="M43" s="243"/>
      <c r="N43" s="243"/>
      <c r="O43" s="246" t="s">
        <v>213</v>
      </c>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60"/>
      <c r="AM43" s="160"/>
      <c r="AN43" s="160"/>
      <c r="AO43" s="160"/>
      <c r="AP43" s="160"/>
      <c r="AQ43" s="160"/>
      <c r="AR43" s="160"/>
      <c r="AS43" s="160"/>
      <c r="AT43" s="160"/>
      <c r="AU43" s="160"/>
      <c r="AV43" s="160"/>
      <c r="AW43" s="157"/>
      <c r="AX43" s="157"/>
      <c r="AY43" s="157"/>
      <c r="AZ43" s="157"/>
      <c r="BA43" s="157"/>
      <c r="BB43" s="157"/>
      <c r="BC43" s="157"/>
      <c r="BD43" s="157"/>
      <c r="BE43" s="157"/>
    </row>
    <row r="44" spans="1:57" s="158" customFormat="1" ht="47.25" customHeight="1" x14ac:dyDescent="0.3">
      <c r="A44" s="193">
        <v>27</v>
      </c>
      <c r="B44" s="240" t="s">
        <v>214</v>
      </c>
      <c r="C44" s="243"/>
      <c r="D44" s="245"/>
      <c r="E44" s="243"/>
      <c r="F44" s="243"/>
      <c r="G44" s="245"/>
      <c r="H44" s="243"/>
      <c r="I44" s="243"/>
      <c r="J44" s="243"/>
      <c r="K44" s="244"/>
      <c r="L44" s="244"/>
      <c r="M44" s="244">
        <v>1</v>
      </c>
      <c r="N44" s="245"/>
      <c r="O44" s="246" t="s">
        <v>213</v>
      </c>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60"/>
      <c r="AM44" s="160"/>
      <c r="AN44" s="160"/>
      <c r="AO44" s="160"/>
      <c r="AP44" s="160"/>
      <c r="AQ44" s="160"/>
      <c r="AR44" s="160"/>
      <c r="AS44" s="160"/>
      <c r="AT44" s="160"/>
      <c r="AU44" s="160"/>
      <c r="AV44" s="160"/>
      <c r="AW44" s="157"/>
      <c r="AX44" s="157"/>
      <c r="AY44" s="157"/>
      <c r="AZ44" s="157"/>
      <c r="BA44" s="157"/>
      <c r="BB44" s="157"/>
      <c r="BC44" s="157"/>
      <c r="BD44" s="157"/>
      <c r="BE44" s="157"/>
    </row>
    <row r="45" spans="1:57" s="158" customFormat="1" ht="46.5" customHeight="1" x14ac:dyDescent="0.3">
      <c r="A45" s="193">
        <v>28</v>
      </c>
      <c r="B45" s="240" t="s">
        <v>212</v>
      </c>
      <c r="C45" s="244">
        <v>1</v>
      </c>
      <c r="D45" s="243"/>
      <c r="E45" s="247"/>
      <c r="F45" s="244"/>
      <c r="G45" s="244">
        <v>1</v>
      </c>
      <c r="H45" s="243"/>
      <c r="I45" s="243"/>
      <c r="J45" s="244"/>
      <c r="K45" s="244">
        <v>1</v>
      </c>
      <c r="L45" s="243"/>
      <c r="M45" s="243"/>
      <c r="N45" s="243"/>
      <c r="O45" s="246" t="s">
        <v>191</v>
      </c>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60"/>
      <c r="AM45" s="160"/>
      <c r="AN45" s="160"/>
      <c r="AO45" s="160"/>
      <c r="AP45" s="160"/>
      <c r="AQ45" s="160"/>
      <c r="AR45" s="160"/>
      <c r="AS45" s="160"/>
      <c r="AT45" s="160"/>
      <c r="AU45" s="160"/>
      <c r="AV45" s="160"/>
      <c r="AW45" s="157"/>
      <c r="AX45" s="157"/>
      <c r="AY45" s="157"/>
      <c r="AZ45" s="157"/>
      <c r="BA45" s="157"/>
      <c r="BB45" s="157"/>
      <c r="BC45" s="157"/>
      <c r="BD45" s="157"/>
      <c r="BE45" s="157"/>
    </row>
    <row r="46" spans="1:57" s="158" customFormat="1" ht="67.5" customHeight="1" x14ac:dyDescent="0.3">
      <c r="A46" s="193">
        <v>29</v>
      </c>
      <c r="B46" s="240" t="s">
        <v>211</v>
      </c>
      <c r="C46" s="244">
        <v>1</v>
      </c>
      <c r="D46" s="248"/>
      <c r="E46" s="243"/>
      <c r="F46" s="243"/>
      <c r="G46" s="243"/>
      <c r="H46" s="247"/>
      <c r="I46" s="244">
        <v>1</v>
      </c>
      <c r="J46" s="243"/>
      <c r="K46" s="243"/>
      <c r="L46" s="243"/>
      <c r="M46" s="243"/>
      <c r="N46" s="243"/>
      <c r="O46" s="246" t="s">
        <v>201</v>
      </c>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60"/>
      <c r="AM46" s="160"/>
      <c r="AN46" s="160"/>
      <c r="AO46" s="160"/>
      <c r="AP46" s="160"/>
      <c r="AQ46" s="160"/>
      <c r="AR46" s="160"/>
      <c r="AS46" s="160"/>
      <c r="AT46" s="160"/>
      <c r="AU46" s="160"/>
      <c r="AV46" s="160"/>
      <c r="AW46" s="157"/>
      <c r="AX46" s="157"/>
      <c r="AY46" s="157"/>
      <c r="AZ46" s="157"/>
      <c r="BA46" s="157"/>
      <c r="BB46" s="157"/>
      <c r="BC46" s="157"/>
      <c r="BD46" s="157"/>
      <c r="BE46" s="157"/>
    </row>
    <row r="47" spans="1:57" s="158" customFormat="1" ht="42" customHeight="1" x14ac:dyDescent="0.3">
      <c r="A47" s="193">
        <v>30</v>
      </c>
      <c r="B47" s="240" t="s">
        <v>269</v>
      </c>
      <c r="C47" s="243"/>
      <c r="D47" s="243"/>
      <c r="E47" s="243"/>
      <c r="F47" s="243"/>
      <c r="G47" s="243"/>
      <c r="H47" s="247"/>
      <c r="I47" s="244"/>
      <c r="J47" s="244">
        <v>1</v>
      </c>
      <c r="K47" s="243"/>
      <c r="L47" s="243"/>
      <c r="M47" s="243"/>
      <c r="N47" s="243"/>
      <c r="O47" s="246" t="s">
        <v>201</v>
      </c>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60"/>
      <c r="AM47" s="160"/>
      <c r="AN47" s="160"/>
      <c r="AO47" s="160"/>
      <c r="AP47" s="160"/>
      <c r="AQ47" s="160"/>
      <c r="AR47" s="160"/>
      <c r="AS47" s="160"/>
      <c r="AT47" s="160"/>
      <c r="AU47" s="160"/>
      <c r="AV47" s="160"/>
      <c r="AW47" s="157"/>
      <c r="AX47" s="157"/>
      <c r="AY47" s="157"/>
      <c r="AZ47" s="157"/>
      <c r="BA47" s="157"/>
      <c r="BB47" s="157"/>
      <c r="BC47" s="157"/>
      <c r="BD47" s="157"/>
      <c r="BE47" s="157"/>
    </row>
    <row r="48" spans="1:57" s="194" customFormat="1" ht="33" customHeight="1" x14ac:dyDescent="0.3">
      <c r="A48" s="193">
        <v>31</v>
      </c>
      <c r="B48" s="240" t="s">
        <v>210</v>
      </c>
      <c r="C48" s="244"/>
      <c r="D48" s="244">
        <v>1</v>
      </c>
      <c r="E48" s="243"/>
      <c r="F48" s="243"/>
      <c r="G48" s="243"/>
      <c r="H48" s="243"/>
      <c r="I48" s="243"/>
      <c r="J48" s="243"/>
      <c r="K48" s="243"/>
      <c r="L48" s="243"/>
      <c r="M48" s="243"/>
      <c r="N48" s="243"/>
      <c r="O48" s="246" t="s">
        <v>191</v>
      </c>
      <c r="P48" s="159"/>
      <c r="Q48" s="159"/>
      <c r="R48" s="159"/>
      <c r="S48" s="159"/>
      <c r="T48" s="159"/>
      <c r="U48" s="159"/>
      <c r="V48" s="159"/>
      <c r="W48" s="159"/>
      <c r="X48" s="159"/>
      <c r="Y48" s="159"/>
      <c r="Z48" s="159"/>
      <c r="AA48" s="159"/>
      <c r="AB48" s="159"/>
      <c r="AC48" s="159"/>
      <c r="AD48" s="159"/>
      <c r="AE48" s="159"/>
      <c r="AF48" s="159"/>
      <c r="AG48" s="159"/>
      <c r="AH48" s="195"/>
      <c r="AI48" s="195"/>
      <c r="AJ48" s="195"/>
      <c r="AK48" s="195"/>
      <c r="AL48" s="195"/>
      <c r="AM48" s="195"/>
      <c r="AN48" s="195"/>
      <c r="AO48" s="195"/>
      <c r="AP48" s="195"/>
      <c r="AQ48" s="195"/>
      <c r="AR48" s="195"/>
      <c r="AS48" s="195"/>
      <c r="AT48" s="195"/>
      <c r="AU48" s="195"/>
      <c r="AV48" s="195"/>
    </row>
    <row r="49" spans="1:57" s="158" customFormat="1" ht="36.75" customHeight="1" x14ac:dyDescent="0.3">
      <c r="A49" s="193">
        <v>32</v>
      </c>
      <c r="B49" s="240" t="s">
        <v>209</v>
      </c>
      <c r="C49" s="243"/>
      <c r="D49" s="243"/>
      <c r="E49" s="244">
        <v>1</v>
      </c>
      <c r="F49" s="243"/>
      <c r="G49" s="243"/>
      <c r="H49" s="243"/>
      <c r="I49" s="243"/>
      <c r="J49" s="243"/>
      <c r="K49" s="243"/>
      <c r="L49" s="243"/>
      <c r="M49" s="243"/>
      <c r="N49" s="243"/>
      <c r="O49" s="246" t="s">
        <v>208</v>
      </c>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60"/>
      <c r="AM49" s="160"/>
      <c r="AN49" s="160"/>
      <c r="AO49" s="160"/>
      <c r="AP49" s="160"/>
      <c r="AQ49" s="160"/>
      <c r="AR49" s="160"/>
      <c r="AS49" s="160"/>
      <c r="AT49" s="160"/>
      <c r="AU49" s="160"/>
      <c r="AV49" s="160"/>
      <c r="AW49" s="157"/>
      <c r="AX49" s="157"/>
      <c r="AY49" s="157"/>
      <c r="AZ49" s="157"/>
      <c r="BA49" s="157"/>
      <c r="BB49" s="157"/>
      <c r="BC49" s="157"/>
      <c r="BD49" s="157"/>
      <c r="BE49" s="157"/>
    </row>
    <row r="50" spans="1:57" s="158" customFormat="1" ht="44.25" customHeight="1" x14ac:dyDescent="0.3">
      <c r="A50" s="193">
        <v>33</v>
      </c>
      <c r="B50" s="240" t="s">
        <v>207</v>
      </c>
      <c r="C50" s="243"/>
      <c r="D50" s="243"/>
      <c r="E50" s="243"/>
      <c r="F50" s="243"/>
      <c r="G50" s="243"/>
      <c r="H50" s="243"/>
      <c r="I50" s="243"/>
      <c r="J50" s="243"/>
      <c r="K50" s="243"/>
      <c r="L50" s="243"/>
      <c r="M50" s="244">
        <v>1</v>
      </c>
      <c r="N50" s="243"/>
      <c r="O50" s="246" t="s">
        <v>176</v>
      </c>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60"/>
      <c r="AM50" s="160"/>
      <c r="AN50" s="160"/>
      <c r="AO50" s="160"/>
      <c r="AP50" s="160"/>
      <c r="AQ50" s="160"/>
      <c r="AR50" s="160"/>
      <c r="AS50" s="160"/>
      <c r="AT50" s="160"/>
      <c r="AU50" s="160"/>
      <c r="AV50" s="160"/>
      <c r="AW50" s="157"/>
      <c r="AX50" s="157"/>
      <c r="AY50" s="157"/>
      <c r="AZ50" s="157"/>
      <c r="BA50" s="157"/>
      <c r="BB50" s="157"/>
      <c r="BC50" s="157"/>
      <c r="BD50" s="157"/>
      <c r="BE50" s="157"/>
    </row>
    <row r="51" spans="1:57" s="158" customFormat="1" ht="43.5" customHeight="1" x14ac:dyDescent="0.3">
      <c r="A51" s="193">
        <v>34</v>
      </c>
      <c r="B51" s="240" t="s">
        <v>206</v>
      </c>
      <c r="C51" s="243"/>
      <c r="D51" s="243"/>
      <c r="E51" s="243"/>
      <c r="F51" s="243"/>
      <c r="G51" s="244">
        <v>1</v>
      </c>
      <c r="H51" s="249"/>
      <c r="I51" s="249"/>
      <c r="J51" s="249"/>
      <c r="K51" s="249"/>
      <c r="L51" s="249"/>
      <c r="M51" s="244">
        <v>1</v>
      </c>
      <c r="N51" s="243"/>
      <c r="O51" s="246" t="s">
        <v>205</v>
      </c>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60"/>
      <c r="AM51" s="160"/>
      <c r="AN51" s="160"/>
      <c r="AO51" s="160"/>
      <c r="AP51" s="160"/>
      <c r="AQ51" s="160"/>
      <c r="AR51" s="160"/>
      <c r="AS51" s="160"/>
      <c r="AT51" s="160"/>
      <c r="AU51" s="160"/>
      <c r="AV51" s="160"/>
      <c r="AW51" s="157"/>
      <c r="AX51" s="157"/>
      <c r="AY51" s="157"/>
      <c r="AZ51" s="157"/>
      <c r="BA51" s="157"/>
      <c r="BB51" s="157"/>
      <c r="BC51" s="157"/>
      <c r="BD51" s="157"/>
      <c r="BE51" s="157"/>
    </row>
    <row r="52" spans="1:57" s="158" customFormat="1" ht="36.75" customHeight="1" x14ac:dyDescent="0.3">
      <c r="A52" s="193">
        <v>35</v>
      </c>
      <c r="B52" s="240" t="s">
        <v>204</v>
      </c>
      <c r="C52" s="243"/>
      <c r="D52" s="244">
        <v>1</v>
      </c>
      <c r="E52" s="245"/>
      <c r="F52" s="243"/>
      <c r="G52" s="243"/>
      <c r="H52" s="243"/>
      <c r="I52" s="243"/>
      <c r="J52" s="244">
        <v>1</v>
      </c>
      <c r="K52" s="245"/>
      <c r="L52" s="243"/>
      <c r="M52" s="243"/>
      <c r="N52" s="243"/>
      <c r="O52" s="246" t="s">
        <v>173</v>
      </c>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60"/>
      <c r="AM52" s="160"/>
      <c r="AN52" s="160"/>
      <c r="AO52" s="160"/>
      <c r="AP52" s="160"/>
      <c r="AQ52" s="160"/>
      <c r="AR52" s="160"/>
      <c r="AS52" s="160"/>
      <c r="AT52" s="160"/>
      <c r="AU52" s="160"/>
      <c r="AV52" s="160"/>
      <c r="AW52" s="157"/>
      <c r="AX52" s="157"/>
      <c r="AY52" s="157"/>
      <c r="AZ52" s="157"/>
      <c r="BA52" s="157"/>
      <c r="BB52" s="157"/>
      <c r="BC52" s="157"/>
      <c r="BD52" s="157"/>
      <c r="BE52" s="157"/>
    </row>
    <row r="53" spans="1:57" s="158" customFormat="1" ht="41.25" customHeight="1" x14ac:dyDescent="0.3">
      <c r="A53" s="193">
        <v>36</v>
      </c>
      <c r="B53" s="240" t="s">
        <v>203</v>
      </c>
      <c r="C53" s="244">
        <v>1</v>
      </c>
      <c r="D53" s="243"/>
      <c r="E53" s="243"/>
      <c r="F53" s="244">
        <v>1</v>
      </c>
      <c r="G53" s="243"/>
      <c r="H53" s="247" t="s">
        <v>202</v>
      </c>
      <c r="I53" s="244">
        <v>1</v>
      </c>
      <c r="J53" s="245"/>
      <c r="K53" s="243"/>
      <c r="L53" s="244">
        <v>1</v>
      </c>
      <c r="M53" s="247"/>
      <c r="N53" s="245"/>
      <c r="O53" s="246" t="s">
        <v>201</v>
      </c>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60"/>
      <c r="AM53" s="160"/>
      <c r="AN53" s="160"/>
      <c r="AO53" s="160"/>
      <c r="AP53" s="160"/>
      <c r="AQ53" s="160"/>
      <c r="AR53" s="160"/>
      <c r="AS53" s="160"/>
      <c r="AT53" s="160"/>
      <c r="AU53" s="160"/>
      <c r="AV53" s="160"/>
      <c r="AW53" s="157"/>
      <c r="AX53" s="157"/>
      <c r="AY53" s="157"/>
      <c r="AZ53" s="157"/>
      <c r="BA53" s="157"/>
      <c r="BB53" s="157"/>
      <c r="BC53" s="157"/>
      <c r="BD53" s="157"/>
      <c r="BE53" s="157"/>
    </row>
    <row r="54" spans="1:57" s="158" customFormat="1" ht="87" customHeight="1" x14ac:dyDescent="0.3">
      <c r="A54" s="193">
        <v>37</v>
      </c>
      <c r="B54" s="240" t="s">
        <v>270</v>
      </c>
      <c r="C54" s="244">
        <v>1</v>
      </c>
      <c r="D54" s="243"/>
      <c r="E54" s="245"/>
      <c r="F54" s="243"/>
      <c r="G54" s="243"/>
      <c r="H54" s="243"/>
      <c r="I54" s="244">
        <v>1</v>
      </c>
      <c r="J54" s="243"/>
      <c r="K54" s="243"/>
      <c r="L54" s="243"/>
      <c r="M54" s="245"/>
      <c r="N54" s="243"/>
      <c r="O54" s="246" t="s">
        <v>201</v>
      </c>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60"/>
      <c r="AM54" s="160"/>
      <c r="AN54" s="160"/>
      <c r="AO54" s="160"/>
      <c r="AP54" s="160"/>
      <c r="AQ54" s="160"/>
      <c r="AR54" s="160"/>
      <c r="AS54" s="160"/>
      <c r="AT54" s="160"/>
      <c r="AU54" s="160"/>
      <c r="AV54" s="160"/>
      <c r="AW54" s="157"/>
      <c r="AX54" s="157"/>
      <c r="AY54" s="157"/>
      <c r="AZ54" s="157"/>
      <c r="BA54" s="157"/>
      <c r="BB54" s="157"/>
      <c r="BC54" s="157"/>
      <c r="BD54" s="157"/>
      <c r="BE54" s="157"/>
    </row>
    <row r="55" spans="1:57" s="158" customFormat="1" ht="63" customHeight="1" x14ac:dyDescent="0.3">
      <c r="A55" s="193">
        <v>38</v>
      </c>
      <c r="B55" s="250" t="s">
        <v>200</v>
      </c>
      <c r="C55" s="244">
        <v>1</v>
      </c>
      <c r="D55" s="243"/>
      <c r="E55" s="243"/>
      <c r="F55" s="243"/>
      <c r="G55" s="244">
        <v>1</v>
      </c>
      <c r="H55" s="243"/>
      <c r="I55" s="243"/>
      <c r="J55" s="243"/>
      <c r="K55" s="244">
        <v>1</v>
      </c>
      <c r="L55" s="243"/>
      <c r="M55" s="243"/>
      <c r="N55" s="243"/>
      <c r="O55" s="246" t="s">
        <v>199</v>
      </c>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60"/>
      <c r="AM55" s="160"/>
      <c r="AN55" s="160"/>
      <c r="AO55" s="160"/>
      <c r="AP55" s="160"/>
      <c r="AQ55" s="160"/>
      <c r="AR55" s="160"/>
      <c r="AS55" s="160"/>
      <c r="AT55" s="160"/>
      <c r="AU55" s="160"/>
      <c r="AV55" s="160"/>
      <c r="AW55" s="157"/>
      <c r="AX55" s="157"/>
      <c r="AY55" s="157"/>
      <c r="AZ55" s="157"/>
      <c r="BA55" s="157"/>
      <c r="BB55" s="157"/>
      <c r="BC55" s="157"/>
      <c r="BD55" s="157"/>
      <c r="BE55" s="157"/>
    </row>
    <row r="56" spans="1:57" s="158" customFormat="1" ht="51" customHeight="1" x14ac:dyDescent="0.3">
      <c r="A56" s="193">
        <v>39</v>
      </c>
      <c r="B56" s="277" t="s">
        <v>198</v>
      </c>
      <c r="C56" s="241"/>
      <c r="D56" s="242"/>
      <c r="E56" s="241"/>
      <c r="F56" s="241"/>
      <c r="G56" s="241"/>
      <c r="H56" s="242"/>
      <c r="I56" s="241"/>
      <c r="J56" s="241"/>
      <c r="K56" s="241"/>
      <c r="L56" s="242"/>
      <c r="M56" s="241"/>
      <c r="N56" s="244">
        <v>1</v>
      </c>
      <c r="O56" s="280" t="s">
        <v>271</v>
      </c>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60"/>
      <c r="AM56" s="160"/>
      <c r="AN56" s="160"/>
      <c r="AO56" s="160"/>
      <c r="AP56" s="160"/>
      <c r="AQ56" s="160"/>
      <c r="AR56" s="160"/>
      <c r="AS56" s="160"/>
      <c r="AT56" s="160"/>
      <c r="AU56" s="160"/>
      <c r="AV56" s="160"/>
      <c r="AW56" s="157"/>
      <c r="AX56" s="157"/>
      <c r="AY56" s="157"/>
      <c r="AZ56" s="157"/>
      <c r="BA56" s="157"/>
      <c r="BB56" s="157"/>
      <c r="BC56" s="157"/>
      <c r="BD56" s="157"/>
      <c r="BE56" s="157"/>
    </row>
    <row r="57" spans="1:57" s="158" customFormat="1" ht="34.5" customHeight="1" x14ac:dyDescent="0.3">
      <c r="A57" s="193">
        <v>40</v>
      </c>
      <c r="B57" s="251" t="s">
        <v>197</v>
      </c>
      <c r="C57" s="241"/>
      <c r="D57" s="242"/>
      <c r="E57" s="241"/>
      <c r="F57" s="241"/>
      <c r="G57" s="241"/>
      <c r="H57" s="242"/>
      <c r="I57" s="241"/>
      <c r="J57" s="241"/>
      <c r="K57" s="241"/>
      <c r="L57" s="242"/>
      <c r="M57" s="244">
        <v>1</v>
      </c>
      <c r="N57" s="245"/>
      <c r="O57" s="246" t="s">
        <v>272</v>
      </c>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60"/>
      <c r="AM57" s="160"/>
      <c r="AN57" s="160"/>
      <c r="AO57" s="160"/>
      <c r="AP57" s="160"/>
      <c r="AQ57" s="160"/>
      <c r="AR57" s="160"/>
      <c r="AS57" s="160"/>
      <c r="AT57" s="160"/>
      <c r="AU57" s="160"/>
      <c r="AV57" s="160"/>
      <c r="AW57" s="157"/>
      <c r="AX57" s="157"/>
      <c r="AY57" s="157"/>
      <c r="AZ57" s="157"/>
      <c r="BA57" s="157"/>
      <c r="BB57" s="157"/>
      <c r="BC57" s="157"/>
      <c r="BD57" s="157"/>
      <c r="BE57" s="157"/>
    </row>
    <row r="58" spans="1:57" s="158" customFormat="1" ht="34.5" customHeight="1" thickBot="1" x14ac:dyDescent="0.35">
      <c r="A58" s="192">
        <v>41</v>
      </c>
      <c r="B58" s="252" t="s">
        <v>196</v>
      </c>
      <c r="C58" s="253"/>
      <c r="D58" s="254"/>
      <c r="E58" s="253"/>
      <c r="F58" s="253"/>
      <c r="G58" s="253"/>
      <c r="H58" s="255">
        <v>1</v>
      </c>
      <c r="I58" s="253"/>
      <c r="J58" s="253"/>
      <c r="K58" s="255">
        <v>1</v>
      </c>
      <c r="L58" s="255">
        <v>1</v>
      </c>
      <c r="M58" s="256"/>
      <c r="N58" s="256"/>
      <c r="O58" s="257"/>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60"/>
      <c r="AM58" s="160"/>
      <c r="AN58" s="160"/>
      <c r="AO58" s="160"/>
      <c r="AP58" s="160"/>
      <c r="AQ58" s="160"/>
      <c r="AR58" s="160"/>
      <c r="AS58" s="160"/>
      <c r="AT58" s="160"/>
      <c r="AU58" s="160"/>
      <c r="AV58" s="160"/>
      <c r="AW58" s="157"/>
      <c r="AX58" s="157"/>
      <c r="AY58" s="157"/>
      <c r="AZ58" s="157"/>
      <c r="BA58" s="157"/>
      <c r="BB58" s="157"/>
      <c r="BC58" s="157"/>
      <c r="BD58" s="157"/>
      <c r="BE58" s="157"/>
    </row>
    <row r="59" spans="1:57" ht="27" customHeight="1" thickBot="1" x14ac:dyDescent="0.35">
      <c r="A59" s="258"/>
      <c r="B59" s="259" t="s">
        <v>195</v>
      </c>
      <c r="C59" s="260"/>
      <c r="D59" s="260"/>
      <c r="E59" s="260"/>
      <c r="F59" s="260"/>
      <c r="G59" s="260"/>
      <c r="H59" s="260"/>
      <c r="I59" s="260"/>
      <c r="J59" s="260"/>
      <c r="K59" s="260"/>
      <c r="L59" s="260"/>
      <c r="M59" s="260"/>
      <c r="N59" s="260"/>
      <c r="O59" s="261"/>
      <c r="AF59" s="159"/>
      <c r="AG59" s="159"/>
      <c r="AH59" s="159"/>
      <c r="AI59" s="159"/>
      <c r="AJ59" s="159"/>
      <c r="AK59" s="159"/>
      <c r="AL59" s="160"/>
      <c r="AM59" s="160"/>
      <c r="AN59" s="160"/>
      <c r="AO59" s="160"/>
      <c r="AP59" s="160"/>
      <c r="AQ59" s="160"/>
      <c r="AR59" s="160"/>
      <c r="AS59" s="160"/>
      <c r="AT59" s="160"/>
      <c r="AU59" s="160"/>
      <c r="AV59" s="160"/>
    </row>
    <row r="60" spans="1:57" ht="40.5" customHeight="1" x14ac:dyDescent="0.3">
      <c r="A60" s="262">
        <v>42</v>
      </c>
      <c r="B60" s="263" t="s">
        <v>194</v>
      </c>
      <c r="C60" s="191"/>
      <c r="D60" s="191"/>
      <c r="E60" s="191"/>
      <c r="F60" s="191"/>
      <c r="G60" s="191"/>
      <c r="H60" s="191"/>
      <c r="I60" s="191"/>
      <c r="J60" s="191"/>
      <c r="K60" s="191"/>
      <c r="L60" s="191"/>
      <c r="M60" s="191"/>
      <c r="N60" s="191">
        <v>1</v>
      </c>
      <c r="O60" s="190" t="s">
        <v>183</v>
      </c>
      <c r="AF60" s="159"/>
      <c r="AG60" s="159"/>
      <c r="AH60" s="159"/>
      <c r="AI60" s="159"/>
      <c r="AJ60" s="159"/>
      <c r="AK60" s="159"/>
      <c r="AL60" s="160"/>
      <c r="AM60" s="160"/>
      <c r="AN60" s="160"/>
      <c r="AO60" s="160"/>
      <c r="AP60" s="160"/>
      <c r="AQ60" s="160"/>
      <c r="AR60" s="160"/>
      <c r="AS60" s="160"/>
      <c r="AT60" s="160"/>
      <c r="AU60" s="160"/>
      <c r="AV60" s="160"/>
    </row>
    <row r="61" spans="1:57" s="186" customFormat="1" ht="60.75" customHeight="1" x14ac:dyDescent="0.3">
      <c r="A61" s="264">
        <v>43</v>
      </c>
      <c r="B61" s="265" t="s">
        <v>273</v>
      </c>
      <c r="C61" s="184"/>
      <c r="D61" s="184">
        <v>1</v>
      </c>
      <c r="E61" s="189"/>
      <c r="F61" s="189"/>
      <c r="G61" s="184"/>
      <c r="H61" s="184">
        <v>1</v>
      </c>
      <c r="I61" s="189"/>
      <c r="J61" s="189"/>
      <c r="K61" s="184"/>
      <c r="L61" s="184">
        <v>1</v>
      </c>
      <c r="M61" s="189"/>
      <c r="N61" s="189"/>
      <c r="O61" s="183" t="s">
        <v>183</v>
      </c>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88"/>
      <c r="AM61" s="187"/>
      <c r="AN61" s="187"/>
      <c r="AO61" s="187"/>
      <c r="AP61" s="187"/>
      <c r="AQ61" s="187"/>
      <c r="AR61" s="187"/>
      <c r="AS61" s="187"/>
      <c r="AT61" s="187"/>
      <c r="AU61" s="187"/>
      <c r="AV61" s="187"/>
    </row>
    <row r="62" spans="1:57" ht="40.5" customHeight="1" x14ac:dyDescent="0.3">
      <c r="A62" s="266">
        <v>44</v>
      </c>
      <c r="B62" s="265" t="s">
        <v>193</v>
      </c>
      <c r="C62" s="184">
        <v>1</v>
      </c>
      <c r="D62" s="184">
        <v>1</v>
      </c>
      <c r="E62" s="184">
        <v>1</v>
      </c>
      <c r="F62" s="184">
        <v>1</v>
      </c>
      <c r="G62" s="184">
        <v>1</v>
      </c>
      <c r="H62" s="184">
        <v>1</v>
      </c>
      <c r="I62" s="184">
        <v>1</v>
      </c>
      <c r="J62" s="184">
        <v>1</v>
      </c>
      <c r="K62" s="184">
        <v>1</v>
      </c>
      <c r="L62" s="184">
        <v>1</v>
      </c>
      <c r="M62" s="184">
        <v>1</v>
      </c>
      <c r="N62" s="184">
        <v>1</v>
      </c>
      <c r="O62" s="183" t="s">
        <v>183</v>
      </c>
      <c r="AF62" s="159"/>
      <c r="AG62" s="159"/>
      <c r="AH62" s="159"/>
      <c r="AI62" s="159"/>
      <c r="AJ62" s="159"/>
      <c r="AK62" s="159"/>
      <c r="AL62" s="160"/>
      <c r="AM62" s="160"/>
      <c r="AN62" s="160"/>
      <c r="AO62" s="160"/>
      <c r="AP62" s="160"/>
      <c r="AQ62" s="160"/>
      <c r="AR62" s="160"/>
      <c r="AS62" s="160"/>
      <c r="AT62" s="160"/>
      <c r="AU62" s="160"/>
      <c r="AV62" s="160"/>
    </row>
    <row r="63" spans="1:57" ht="42.75" customHeight="1" x14ac:dyDescent="0.3">
      <c r="A63" s="264">
        <v>45</v>
      </c>
      <c r="B63" s="265" t="s">
        <v>192</v>
      </c>
      <c r="C63" s="184">
        <v>1</v>
      </c>
      <c r="D63" s="184">
        <v>1</v>
      </c>
      <c r="E63" s="184">
        <v>1</v>
      </c>
      <c r="F63" s="184">
        <v>1</v>
      </c>
      <c r="G63" s="184">
        <v>1</v>
      </c>
      <c r="H63" s="184">
        <v>1</v>
      </c>
      <c r="I63" s="184">
        <v>1</v>
      </c>
      <c r="J63" s="184">
        <v>1</v>
      </c>
      <c r="K63" s="184">
        <v>1</v>
      </c>
      <c r="L63" s="184">
        <v>1</v>
      </c>
      <c r="M63" s="184">
        <v>1</v>
      </c>
      <c r="N63" s="184">
        <v>1</v>
      </c>
      <c r="O63" s="183" t="s">
        <v>191</v>
      </c>
      <c r="AF63" s="159"/>
      <c r="AG63" s="159"/>
      <c r="AH63" s="159"/>
      <c r="AI63" s="159"/>
      <c r="AJ63" s="159"/>
      <c r="AK63" s="159"/>
      <c r="AL63" s="160"/>
      <c r="AM63" s="160"/>
      <c r="AN63" s="160"/>
      <c r="AO63" s="160"/>
      <c r="AP63" s="160"/>
      <c r="AQ63" s="160"/>
      <c r="AR63" s="160"/>
      <c r="AS63" s="160"/>
      <c r="AT63" s="160"/>
      <c r="AU63" s="160"/>
      <c r="AV63" s="160"/>
    </row>
    <row r="64" spans="1:57" ht="39.75" customHeight="1" x14ac:dyDescent="0.3">
      <c r="A64" s="266">
        <v>46</v>
      </c>
      <c r="B64" s="265" t="s">
        <v>190</v>
      </c>
      <c r="C64" s="184"/>
      <c r="D64" s="184"/>
      <c r="E64" s="184"/>
      <c r="F64" s="184"/>
      <c r="G64" s="184"/>
      <c r="H64" s="184"/>
      <c r="I64" s="184"/>
      <c r="J64" s="184"/>
      <c r="K64" s="184"/>
      <c r="L64" s="184"/>
      <c r="M64" s="184"/>
      <c r="N64" s="184">
        <v>1</v>
      </c>
      <c r="O64" s="183" t="s">
        <v>183</v>
      </c>
      <c r="AF64" s="159"/>
      <c r="AG64" s="159"/>
      <c r="AH64" s="159"/>
      <c r="AI64" s="159"/>
      <c r="AJ64" s="159"/>
      <c r="AK64" s="159"/>
      <c r="AL64" s="160"/>
      <c r="AM64" s="160"/>
      <c r="AN64" s="160"/>
      <c r="AO64" s="160"/>
      <c r="AP64" s="160"/>
      <c r="AQ64" s="160"/>
      <c r="AR64" s="160"/>
      <c r="AS64" s="160"/>
      <c r="AT64" s="160"/>
      <c r="AU64" s="160"/>
      <c r="AV64" s="160"/>
    </row>
    <row r="65" spans="1:48" ht="38.25" customHeight="1" x14ac:dyDescent="0.3">
      <c r="A65" s="264">
        <v>47</v>
      </c>
      <c r="B65" s="265" t="s">
        <v>189</v>
      </c>
      <c r="C65" s="184"/>
      <c r="D65" s="184"/>
      <c r="E65" s="184"/>
      <c r="F65" s="184"/>
      <c r="G65" s="184"/>
      <c r="H65" s="184"/>
      <c r="I65" s="184"/>
      <c r="J65" s="184"/>
      <c r="K65" s="184"/>
      <c r="L65" s="184"/>
      <c r="M65" s="184"/>
      <c r="N65" s="184">
        <v>1</v>
      </c>
      <c r="O65" s="183" t="s">
        <v>183</v>
      </c>
      <c r="AF65" s="159"/>
      <c r="AG65" s="159"/>
      <c r="AH65" s="159"/>
      <c r="AI65" s="159"/>
      <c r="AJ65" s="159"/>
      <c r="AK65" s="159"/>
      <c r="AL65" s="160"/>
      <c r="AM65" s="160"/>
      <c r="AN65" s="160"/>
      <c r="AO65" s="160"/>
      <c r="AP65" s="160"/>
      <c r="AQ65" s="160"/>
      <c r="AR65" s="160"/>
      <c r="AS65" s="160"/>
      <c r="AT65" s="160"/>
      <c r="AU65" s="160"/>
      <c r="AV65" s="160"/>
    </row>
    <row r="66" spans="1:48" s="159" customFormat="1" ht="43.5" customHeight="1" x14ac:dyDescent="0.3">
      <c r="A66" s="266">
        <v>48</v>
      </c>
      <c r="B66" s="265" t="s">
        <v>188</v>
      </c>
      <c r="C66" s="184"/>
      <c r="D66" s="184"/>
      <c r="E66" s="184"/>
      <c r="F66" s="184"/>
      <c r="G66" s="184"/>
      <c r="H66" s="184"/>
      <c r="I66" s="184"/>
      <c r="J66" s="184"/>
      <c r="K66" s="184"/>
      <c r="L66" s="184"/>
      <c r="M66" s="184"/>
      <c r="N66" s="184">
        <v>1</v>
      </c>
      <c r="O66" s="183" t="s">
        <v>183</v>
      </c>
      <c r="AL66" s="160"/>
      <c r="AM66" s="160"/>
      <c r="AN66" s="160"/>
      <c r="AO66" s="160"/>
      <c r="AP66" s="160"/>
      <c r="AQ66" s="160"/>
      <c r="AR66" s="160"/>
      <c r="AS66" s="160"/>
      <c r="AT66" s="160"/>
      <c r="AU66" s="160"/>
      <c r="AV66" s="160"/>
    </row>
    <row r="67" spans="1:48" s="159" customFormat="1" ht="32.25" customHeight="1" x14ac:dyDescent="0.3">
      <c r="A67" s="264">
        <v>49</v>
      </c>
      <c r="B67" s="265" t="s">
        <v>274</v>
      </c>
      <c r="C67" s="184"/>
      <c r="D67" s="184"/>
      <c r="E67" s="184"/>
      <c r="F67" s="184"/>
      <c r="G67" s="184"/>
      <c r="H67" s="184"/>
      <c r="I67" s="184"/>
      <c r="J67" s="184"/>
      <c r="K67" s="184"/>
      <c r="L67" s="184"/>
      <c r="M67" s="184"/>
      <c r="N67" s="184">
        <v>1</v>
      </c>
      <c r="O67" s="183" t="s">
        <v>183</v>
      </c>
      <c r="AL67" s="160"/>
      <c r="AM67" s="160"/>
      <c r="AN67" s="160"/>
      <c r="AO67" s="160"/>
      <c r="AP67" s="160"/>
      <c r="AQ67" s="160"/>
      <c r="AR67" s="160"/>
      <c r="AS67" s="160"/>
      <c r="AT67" s="160"/>
      <c r="AU67" s="160"/>
      <c r="AV67" s="160"/>
    </row>
    <row r="68" spans="1:48" s="159" customFormat="1" ht="55.5" customHeight="1" x14ac:dyDescent="0.3">
      <c r="A68" s="266">
        <v>50</v>
      </c>
      <c r="B68" s="265" t="s">
        <v>187</v>
      </c>
      <c r="C68" s="185"/>
      <c r="D68" s="185"/>
      <c r="E68" s="185"/>
      <c r="F68" s="185"/>
      <c r="G68" s="185"/>
      <c r="H68" s="184">
        <v>1</v>
      </c>
      <c r="I68" s="185"/>
      <c r="J68" s="185"/>
      <c r="K68" s="185"/>
      <c r="L68" s="185"/>
      <c r="M68" s="185"/>
      <c r="N68" s="185"/>
      <c r="O68" s="183" t="s">
        <v>176</v>
      </c>
      <c r="AL68" s="160"/>
      <c r="AM68" s="160"/>
      <c r="AN68" s="160"/>
      <c r="AO68" s="160"/>
      <c r="AP68" s="160"/>
      <c r="AQ68" s="160"/>
      <c r="AR68" s="160"/>
      <c r="AS68" s="160"/>
      <c r="AT68" s="160"/>
      <c r="AU68" s="160"/>
      <c r="AV68" s="160"/>
    </row>
    <row r="69" spans="1:48" s="159" customFormat="1" ht="57" customHeight="1" x14ac:dyDescent="0.3">
      <c r="A69" s="264">
        <v>51</v>
      </c>
      <c r="B69" s="265" t="s">
        <v>186</v>
      </c>
      <c r="C69" s="184"/>
      <c r="D69" s="184"/>
      <c r="E69" s="184"/>
      <c r="F69" s="184"/>
      <c r="G69" s="184"/>
      <c r="H69" s="184"/>
      <c r="I69" s="184"/>
      <c r="J69" s="184"/>
      <c r="K69" s="184"/>
      <c r="L69" s="184"/>
      <c r="M69" s="184"/>
      <c r="N69" s="184">
        <v>1</v>
      </c>
      <c r="O69" s="183" t="s">
        <v>183</v>
      </c>
      <c r="AL69" s="160"/>
      <c r="AM69" s="160"/>
      <c r="AN69" s="160"/>
      <c r="AO69" s="160"/>
      <c r="AP69" s="160"/>
      <c r="AQ69" s="160"/>
      <c r="AR69" s="160"/>
      <c r="AS69" s="160"/>
      <c r="AT69" s="160"/>
      <c r="AU69" s="160"/>
      <c r="AV69" s="160"/>
    </row>
    <row r="70" spans="1:48" s="159" customFormat="1" ht="51.75" customHeight="1" x14ac:dyDescent="0.3">
      <c r="A70" s="266">
        <v>52</v>
      </c>
      <c r="B70" s="265" t="s">
        <v>185</v>
      </c>
      <c r="C70" s="184"/>
      <c r="D70" s="184"/>
      <c r="E70" s="184"/>
      <c r="F70" s="184"/>
      <c r="G70" s="184"/>
      <c r="H70" s="184"/>
      <c r="I70" s="184"/>
      <c r="J70" s="184"/>
      <c r="K70" s="184"/>
      <c r="L70" s="184"/>
      <c r="M70" s="184"/>
      <c r="N70" s="184">
        <v>1</v>
      </c>
      <c r="O70" s="183" t="s">
        <v>183</v>
      </c>
      <c r="AL70" s="160"/>
      <c r="AM70" s="160"/>
      <c r="AN70" s="160"/>
      <c r="AO70" s="160"/>
      <c r="AP70" s="160"/>
      <c r="AQ70" s="160"/>
      <c r="AR70" s="160"/>
      <c r="AS70" s="160"/>
      <c r="AT70" s="160"/>
      <c r="AU70" s="160"/>
      <c r="AV70" s="160"/>
    </row>
    <row r="71" spans="1:48" s="159" customFormat="1" ht="43.5" customHeight="1" thickBot="1" x14ac:dyDescent="0.35">
      <c r="A71" s="267">
        <v>53</v>
      </c>
      <c r="B71" s="268" t="s">
        <v>184</v>
      </c>
      <c r="C71" s="181"/>
      <c r="D71" s="181"/>
      <c r="E71" s="181"/>
      <c r="F71" s="181"/>
      <c r="G71" s="181"/>
      <c r="H71" s="181"/>
      <c r="I71" s="181"/>
      <c r="J71" s="181"/>
      <c r="K71" s="182"/>
      <c r="L71" s="182"/>
      <c r="M71" s="182">
        <v>1</v>
      </c>
      <c r="N71" s="181"/>
      <c r="O71" s="180" t="s">
        <v>183</v>
      </c>
      <c r="AL71" s="160"/>
      <c r="AM71" s="160"/>
      <c r="AN71" s="160"/>
      <c r="AO71" s="160"/>
      <c r="AP71" s="160"/>
      <c r="AQ71" s="160"/>
      <c r="AR71" s="160"/>
      <c r="AS71" s="160"/>
      <c r="AT71" s="160"/>
      <c r="AU71" s="160"/>
      <c r="AV71" s="160"/>
    </row>
    <row r="72" spans="1:48" s="159" customFormat="1" ht="30" customHeight="1" thickBot="1" x14ac:dyDescent="0.35">
      <c r="A72" s="200"/>
      <c r="B72" s="269" t="s">
        <v>182</v>
      </c>
      <c r="O72" s="270"/>
      <c r="AL72" s="160"/>
      <c r="AM72" s="160"/>
      <c r="AN72" s="160"/>
      <c r="AO72" s="160"/>
      <c r="AP72" s="160"/>
      <c r="AQ72" s="160"/>
      <c r="AR72" s="160"/>
      <c r="AS72" s="160"/>
      <c r="AT72" s="160"/>
      <c r="AU72" s="160"/>
      <c r="AV72" s="160"/>
    </row>
    <row r="73" spans="1:48" s="159" customFormat="1" ht="27.6" x14ac:dyDescent="0.3">
      <c r="A73" s="179">
        <v>1</v>
      </c>
      <c r="B73" s="271" t="s">
        <v>278</v>
      </c>
      <c r="C73" s="176"/>
      <c r="D73" s="176"/>
      <c r="E73" s="176"/>
      <c r="F73" s="176"/>
      <c r="G73" s="176"/>
      <c r="H73" s="178"/>
      <c r="I73" s="177"/>
      <c r="J73" s="176"/>
      <c r="K73" s="184">
        <v>1</v>
      </c>
      <c r="L73" s="176"/>
      <c r="M73" s="176"/>
      <c r="N73" s="176"/>
      <c r="O73" s="175" t="s">
        <v>181</v>
      </c>
      <c r="AL73" s="160"/>
      <c r="AM73" s="160"/>
      <c r="AN73" s="160"/>
      <c r="AO73" s="160"/>
      <c r="AP73" s="160"/>
      <c r="AQ73" s="160"/>
      <c r="AR73" s="160"/>
      <c r="AS73" s="160"/>
      <c r="AT73" s="160"/>
      <c r="AU73" s="160"/>
      <c r="AV73" s="160"/>
    </row>
    <row r="74" spans="1:48" s="159" customFormat="1" ht="55.2" x14ac:dyDescent="0.3">
      <c r="A74" s="171">
        <v>2</v>
      </c>
      <c r="B74" s="272" t="s">
        <v>279</v>
      </c>
      <c r="C74" s="170"/>
      <c r="D74" s="184">
        <v>1</v>
      </c>
      <c r="E74" s="170"/>
      <c r="F74" s="170"/>
      <c r="G74" s="170"/>
      <c r="H74" s="170"/>
      <c r="I74" s="170"/>
      <c r="J74" s="170"/>
      <c r="K74" s="170"/>
      <c r="L74" s="170"/>
      <c r="M74" s="170"/>
      <c r="N74" s="170"/>
      <c r="O74" s="172" t="s">
        <v>180</v>
      </c>
      <c r="AL74" s="160"/>
      <c r="AM74" s="160"/>
      <c r="AN74" s="160"/>
      <c r="AO74" s="160"/>
      <c r="AP74" s="160"/>
      <c r="AQ74" s="160"/>
      <c r="AR74" s="160"/>
      <c r="AS74" s="160"/>
      <c r="AT74" s="160"/>
      <c r="AU74" s="160"/>
      <c r="AV74" s="160"/>
    </row>
    <row r="75" spans="1:48" s="159" customFormat="1" ht="41.4" x14ac:dyDescent="0.3">
      <c r="A75" s="171">
        <v>3</v>
      </c>
      <c r="B75" s="272" t="s">
        <v>280</v>
      </c>
      <c r="C75" s="170"/>
      <c r="D75" s="170"/>
      <c r="E75" s="170"/>
      <c r="F75" s="170"/>
      <c r="G75" s="184">
        <v>1</v>
      </c>
      <c r="H75" s="170"/>
      <c r="I75" s="170"/>
      <c r="J75" s="170"/>
      <c r="K75" s="169"/>
      <c r="L75" s="169"/>
      <c r="M75" s="170"/>
      <c r="N75" s="170"/>
      <c r="O75" s="174" t="s">
        <v>285</v>
      </c>
      <c r="AL75" s="160"/>
      <c r="AM75" s="160"/>
      <c r="AN75" s="160"/>
      <c r="AO75" s="160"/>
      <c r="AP75" s="160"/>
      <c r="AQ75" s="160"/>
      <c r="AR75" s="160"/>
      <c r="AS75" s="160"/>
      <c r="AT75" s="160"/>
      <c r="AU75" s="160"/>
      <c r="AV75" s="160"/>
    </row>
    <row r="76" spans="1:48" s="159" customFormat="1" ht="68.25" customHeight="1" x14ac:dyDescent="0.3">
      <c r="A76" s="171">
        <v>4</v>
      </c>
      <c r="B76" s="272" t="s">
        <v>281</v>
      </c>
      <c r="C76" s="173"/>
      <c r="D76" s="173"/>
      <c r="E76" s="173"/>
      <c r="F76" s="173"/>
      <c r="G76" s="184">
        <v>1</v>
      </c>
      <c r="H76" s="173"/>
      <c r="I76" s="173"/>
      <c r="J76" s="173"/>
      <c r="K76" s="173"/>
      <c r="L76" s="173"/>
      <c r="M76" s="169"/>
      <c r="N76" s="173"/>
      <c r="O76" s="172" t="s">
        <v>180</v>
      </c>
      <c r="AL76" s="160"/>
      <c r="AM76" s="160"/>
      <c r="AN76" s="160"/>
      <c r="AO76" s="160"/>
      <c r="AP76" s="160"/>
      <c r="AQ76" s="160"/>
      <c r="AR76" s="160"/>
      <c r="AS76" s="160"/>
      <c r="AT76" s="160"/>
      <c r="AU76" s="160"/>
      <c r="AV76" s="160"/>
    </row>
    <row r="77" spans="1:48" s="159" customFormat="1" ht="69" x14ac:dyDescent="0.3">
      <c r="A77" s="171">
        <v>5</v>
      </c>
      <c r="B77" s="272" t="s">
        <v>282</v>
      </c>
      <c r="C77" s="173"/>
      <c r="D77" s="173"/>
      <c r="E77" s="173"/>
      <c r="F77" s="173"/>
      <c r="G77" s="173"/>
      <c r="H77" s="184">
        <v>1</v>
      </c>
      <c r="I77" s="173"/>
      <c r="J77" s="173"/>
      <c r="K77" s="173"/>
      <c r="L77" s="173"/>
      <c r="M77" s="173"/>
      <c r="N77" s="169"/>
      <c r="O77" s="172" t="s">
        <v>181</v>
      </c>
      <c r="AL77" s="160"/>
      <c r="AM77" s="160"/>
      <c r="AN77" s="160"/>
      <c r="AO77" s="160"/>
      <c r="AP77" s="160"/>
      <c r="AQ77" s="160"/>
      <c r="AR77" s="160"/>
      <c r="AS77" s="160"/>
      <c r="AT77" s="160"/>
      <c r="AU77" s="160"/>
      <c r="AV77" s="160"/>
    </row>
    <row r="78" spans="1:48" s="159" customFormat="1" ht="55.2" x14ac:dyDescent="0.3">
      <c r="A78" s="171">
        <v>6</v>
      </c>
      <c r="B78" s="272" t="s">
        <v>283</v>
      </c>
      <c r="C78" s="173"/>
      <c r="D78" s="173"/>
      <c r="E78" s="173"/>
      <c r="F78" s="173"/>
      <c r="G78" s="173"/>
      <c r="H78" s="173"/>
      <c r="I78" s="173"/>
      <c r="J78" s="184">
        <v>1</v>
      </c>
      <c r="K78" s="173"/>
      <c r="L78" s="173"/>
      <c r="M78" s="173"/>
      <c r="N78" s="173"/>
      <c r="O78" s="172" t="s">
        <v>180</v>
      </c>
      <c r="AL78" s="160"/>
      <c r="AM78" s="160"/>
      <c r="AN78" s="160"/>
      <c r="AO78" s="160"/>
      <c r="AP78" s="160"/>
      <c r="AQ78" s="160"/>
      <c r="AR78" s="160"/>
      <c r="AS78" s="160"/>
      <c r="AT78" s="160"/>
      <c r="AU78" s="160"/>
      <c r="AV78" s="160"/>
    </row>
    <row r="79" spans="1:48" s="159" customFormat="1" ht="54" customHeight="1" x14ac:dyDescent="0.3">
      <c r="A79" s="171">
        <v>7</v>
      </c>
      <c r="B79" s="272" t="s">
        <v>284</v>
      </c>
      <c r="C79" s="170"/>
      <c r="D79" s="170"/>
      <c r="E79" s="170"/>
      <c r="F79" s="170"/>
      <c r="G79" s="170"/>
      <c r="H79" s="169"/>
      <c r="I79" s="169"/>
      <c r="J79" s="170"/>
      <c r="K79" s="170"/>
      <c r="L79" s="170"/>
      <c r="M79" s="170"/>
      <c r="N79" s="184">
        <v>1</v>
      </c>
      <c r="O79" s="172" t="s">
        <v>285</v>
      </c>
      <c r="AL79" s="160"/>
      <c r="AM79" s="160"/>
      <c r="AN79" s="160"/>
      <c r="AO79" s="160"/>
      <c r="AP79" s="160"/>
      <c r="AQ79" s="160"/>
      <c r="AR79" s="160"/>
      <c r="AS79" s="160"/>
      <c r="AT79" s="160"/>
      <c r="AU79" s="160"/>
      <c r="AV79" s="160"/>
    </row>
    <row r="80" spans="1:48" s="159" customFormat="1" ht="27.6" x14ac:dyDescent="0.3">
      <c r="A80" s="171">
        <v>8</v>
      </c>
      <c r="B80" s="272" t="s">
        <v>293</v>
      </c>
      <c r="C80" s="170"/>
      <c r="D80" s="170"/>
      <c r="E80" s="184">
        <v>1</v>
      </c>
      <c r="F80" s="170"/>
      <c r="G80" s="170"/>
      <c r="H80" s="170"/>
      <c r="I80" s="170"/>
      <c r="J80" s="170"/>
      <c r="K80" s="169"/>
      <c r="L80" s="170"/>
      <c r="M80" s="170"/>
      <c r="N80" s="170"/>
      <c r="O80" s="172" t="s">
        <v>286</v>
      </c>
      <c r="AL80" s="160"/>
      <c r="AM80" s="160"/>
      <c r="AN80" s="160"/>
      <c r="AO80" s="160"/>
      <c r="AP80" s="160"/>
      <c r="AQ80" s="160"/>
      <c r="AR80" s="160"/>
      <c r="AS80" s="160"/>
      <c r="AT80" s="160"/>
      <c r="AU80" s="160"/>
      <c r="AV80" s="160"/>
    </row>
    <row r="81" spans="1:48" s="159" customFormat="1" ht="66" customHeight="1" x14ac:dyDescent="0.3">
      <c r="A81" s="171">
        <v>9</v>
      </c>
      <c r="B81" s="272" t="s">
        <v>287</v>
      </c>
      <c r="C81" s="170"/>
      <c r="D81" s="170"/>
      <c r="E81" s="184">
        <v>1</v>
      </c>
      <c r="F81" s="170"/>
      <c r="G81" s="170"/>
      <c r="H81" s="170"/>
      <c r="I81" s="170"/>
      <c r="J81" s="169"/>
      <c r="K81" s="170"/>
      <c r="L81" s="170"/>
      <c r="M81" s="170"/>
      <c r="N81" s="170"/>
      <c r="O81" s="172" t="s">
        <v>286</v>
      </c>
      <c r="AL81" s="160"/>
      <c r="AM81" s="160"/>
      <c r="AN81" s="160"/>
      <c r="AO81" s="160"/>
      <c r="AP81" s="160"/>
      <c r="AQ81" s="160"/>
      <c r="AR81" s="160"/>
      <c r="AS81" s="160"/>
      <c r="AT81" s="160"/>
      <c r="AU81" s="160"/>
      <c r="AV81" s="160"/>
    </row>
    <row r="82" spans="1:48" s="160" customFormat="1" ht="54.75" customHeight="1" x14ac:dyDescent="0.3">
      <c r="A82" s="171">
        <v>10</v>
      </c>
      <c r="B82" s="272" t="s">
        <v>288</v>
      </c>
      <c r="C82" s="170"/>
      <c r="D82" s="170"/>
      <c r="E82" s="170"/>
      <c r="F82" s="184">
        <v>1</v>
      </c>
      <c r="G82" s="170"/>
      <c r="H82" s="170"/>
      <c r="I82" s="170"/>
      <c r="J82" s="170"/>
      <c r="K82" s="169"/>
      <c r="L82" s="170"/>
      <c r="M82" s="170"/>
      <c r="N82" s="170"/>
      <c r="O82" s="172" t="s">
        <v>286</v>
      </c>
      <c r="P82" s="159"/>
      <c r="Q82" s="159"/>
      <c r="R82" s="159"/>
      <c r="S82" s="159"/>
      <c r="T82" s="159"/>
      <c r="U82" s="159"/>
      <c r="V82" s="159"/>
      <c r="W82" s="159"/>
      <c r="X82" s="159"/>
      <c r="Y82" s="159"/>
      <c r="Z82" s="159"/>
      <c r="AA82" s="159"/>
      <c r="AB82" s="159"/>
      <c r="AC82" s="159"/>
      <c r="AD82" s="159"/>
      <c r="AE82" s="159"/>
      <c r="AF82" s="159"/>
      <c r="AG82" s="159"/>
      <c r="AH82" s="159"/>
      <c r="AI82" s="159"/>
      <c r="AJ82" s="159"/>
      <c r="AK82" s="159"/>
    </row>
    <row r="83" spans="1:48" s="160" customFormat="1" ht="61.5" customHeight="1" x14ac:dyDescent="0.3">
      <c r="A83" s="171">
        <v>11</v>
      </c>
      <c r="B83" s="279" t="s">
        <v>289</v>
      </c>
      <c r="C83" s="170"/>
      <c r="D83" s="170"/>
      <c r="E83" s="170"/>
      <c r="F83" s="170"/>
      <c r="G83" s="184">
        <v>1</v>
      </c>
      <c r="H83" s="170"/>
      <c r="I83" s="170"/>
      <c r="J83" s="170"/>
      <c r="K83" s="170"/>
      <c r="L83" s="170"/>
      <c r="M83" s="169"/>
      <c r="N83" s="169"/>
      <c r="O83" s="172" t="s">
        <v>179</v>
      </c>
      <c r="P83" s="159"/>
      <c r="Q83" s="159"/>
      <c r="R83" s="159"/>
      <c r="S83" s="159"/>
      <c r="T83" s="159"/>
      <c r="U83" s="159"/>
      <c r="V83" s="159"/>
      <c r="W83" s="159"/>
      <c r="X83" s="159"/>
      <c r="Y83" s="159"/>
      <c r="Z83" s="159"/>
      <c r="AA83" s="159"/>
      <c r="AB83" s="159"/>
      <c r="AC83" s="159"/>
      <c r="AD83" s="159"/>
      <c r="AE83" s="159"/>
      <c r="AF83" s="159"/>
      <c r="AG83" s="159"/>
      <c r="AH83" s="159"/>
      <c r="AI83" s="159"/>
      <c r="AJ83" s="159"/>
      <c r="AK83" s="159"/>
    </row>
    <row r="84" spans="1:48" s="160" customFormat="1" ht="56.25" customHeight="1" x14ac:dyDescent="0.3">
      <c r="A84" s="171">
        <v>12</v>
      </c>
      <c r="B84" s="272" t="s">
        <v>290</v>
      </c>
      <c r="C84" s="170"/>
      <c r="D84" s="170"/>
      <c r="E84" s="170"/>
      <c r="F84" s="170"/>
      <c r="G84" s="170"/>
      <c r="H84" s="170"/>
      <c r="I84" s="184">
        <v>1</v>
      </c>
      <c r="J84" s="170"/>
      <c r="K84" s="170"/>
      <c r="L84" s="170"/>
      <c r="M84" s="169"/>
      <c r="N84" s="169"/>
      <c r="O84" s="172" t="s">
        <v>179</v>
      </c>
      <c r="P84" s="159"/>
      <c r="Q84" s="159"/>
      <c r="R84" s="159"/>
      <c r="S84" s="159"/>
      <c r="T84" s="159"/>
      <c r="U84" s="159"/>
      <c r="V84" s="159"/>
      <c r="W84" s="159"/>
      <c r="X84" s="159"/>
      <c r="Y84" s="159"/>
      <c r="Z84" s="159"/>
      <c r="AA84" s="159"/>
      <c r="AB84" s="159"/>
      <c r="AC84" s="159"/>
      <c r="AD84" s="159"/>
      <c r="AE84" s="159"/>
      <c r="AF84" s="159"/>
      <c r="AG84" s="159"/>
      <c r="AH84" s="159"/>
      <c r="AI84" s="159"/>
      <c r="AJ84" s="159"/>
      <c r="AK84" s="159"/>
    </row>
    <row r="85" spans="1:48" s="160" customFormat="1" ht="56.25" customHeight="1" x14ac:dyDescent="0.3">
      <c r="A85" s="171">
        <v>13</v>
      </c>
      <c r="B85" s="272" t="s">
        <v>294</v>
      </c>
      <c r="C85" s="170"/>
      <c r="D85" s="170"/>
      <c r="E85" s="170"/>
      <c r="F85" s="170"/>
      <c r="G85" s="170"/>
      <c r="H85" s="170"/>
      <c r="I85" s="170"/>
      <c r="J85" s="170"/>
      <c r="K85" s="184">
        <v>1</v>
      </c>
      <c r="L85" s="170"/>
      <c r="M85" s="169"/>
      <c r="N85" s="169"/>
      <c r="O85" s="172" t="s">
        <v>179</v>
      </c>
      <c r="P85" s="159"/>
      <c r="Q85" s="159"/>
      <c r="R85" s="159"/>
      <c r="S85" s="159"/>
      <c r="T85" s="159"/>
      <c r="U85" s="159"/>
      <c r="V85" s="159"/>
      <c r="W85" s="159"/>
      <c r="X85" s="159"/>
      <c r="Y85" s="159"/>
      <c r="Z85" s="159"/>
      <c r="AA85" s="159"/>
      <c r="AB85" s="159"/>
      <c r="AC85" s="159"/>
      <c r="AD85" s="159"/>
      <c r="AE85" s="159"/>
      <c r="AF85" s="159"/>
      <c r="AG85" s="159"/>
      <c r="AH85" s="159"/>
      <c r="AI85" s="159"/>
      <c r="AJ85" s="159"/>
      <c r="AK85" s="159"/>
    </row>
    <row r="86" spans="1:48" s="160" customFormat="1" ht="74.099999999999994" customHeight="1" x14ac:dyDescent="0.3">
      <c r="A86" s="171">
        <v>14</v>
      </c>
      <c r="B86" s="272" t="s">
        <v>291</v>
      </c>
      <c r="C86" s="170"/>
      <c r="D86" s="170"/>
      <c r="E86" s="170"/>
      <c r="F86" s="170"/>
      <c r="G86" s="170"/>
      <c r="H86" s="170"/>
      <c r="I86" s="170"/>
      <c r="J86" s="170"/>
      <c r="K86" s="170"/>
      <c r="L86" s="170"/>
      <c r="M86" s="184">
        <v>1</v>
      </c>
      <c r="N86" s="169"/>
      <c r="O86" s="172" t="s">
        <v>179</v>
      </c>
      <c r="P86" s="159"/>
      <c r="Q86" s="159"/>
      <c r="R86" s="159"/>
      <c r="S86" s="159"/>
      <c r="T86" s="159"/>
      <c r="U86" s="159"/>
      <c r="V86" s="159"/>
      <c r="W86" s="159"/>
      <c r="X86" s="159"/>
      <c r="Y86" s="159"/>
      <c r="Z86" s="159"/>
      <c r="AA86" s="159"/>
      <c r="AB86" s="159"/>
      <c r="AC86" s="159"/>
      <c r="AD86" s="159"/>
      <c r="AE86" s="159"/>
      <c r="AF86" s="159"/>
      <c r="AG86" s="159"/>
      <c r="AH86" s="159"/>
      <c r="AI86" s="159"/>
      <c r="AJ86" s="159"/>
      <c r="AK86" s="159"/>
    </row>
    <row r="87" spans="1:48" s="160" customFormat="1" ht="56.25" customHeight="1" x14ac:dyDescent="0.3">
      <c r="A87" s="171">
        <v>15</v>
      </c>
      <c r="B87" s="272" t="s">
        <v>292</v>
      </c>
      <c r="C87" s="170"/>
      <c r="D87" s="170"/>
      <c r="E87" s="184">
        <v>1</v>
      </c>
      <c r="F87" s="170"/>
      <c r="G87" s="170"/>
      <c r="H87" s="170"/>
      <c r="I87" s="170"/>
      <c r="J87" s="170"/>
      <c r="K87" s="170"/>
      <c r="L87" s="170"/>
      <c r="M87" s="169"/>
      <c r="N87" s="169"/>
      <c r="O87" s="172" t="s">
        <v>179</v>
      </c>
      <c r="P87" s="159"/>
      <c r="Q87" s="159"/>
      <c r="R87" s="159"/>
      <c r="S87" s="159"/>
      <c r="T87" s="159"/>
      <c r="U87" s="159"/>
      <c r="V87" s="159"/>
      <c r="W87" s="159"/>
      <c r="X87" s="159"/>
      <c r="Y87" s="159"/>
      <c r="Z87" s="159"/>
      <c r="AA87" s="159"/>
      <c r="AB87" s="159"/>
      <c r="AC87" s="159"/>
      <c r="AD87" s="159"/>
      <c r="AE87" s="159"/>
      <c r="AF87" s="159"/>
      <c r="AG87" s="159"/>
      <c r="AH87" s="159"/>
      <c r="AI87" s="159"/>
      <c r="AJ87" s="159"/>
      <c r="AK87" s="159"/>
    </row>
    <row r="88" spans="1:48" s="160" customFormat="1" ht="150.75" customHeight="1" thickBot="1" x14ac:dyDescent="0.35">
      <c r="A88" s="330" t="s">
        <v>275</v>
      </c>
      <c r="B88" s="331"/>
      <c r="C88" s="331"/>
      <c r="D88" s="331"/>
      <c r="E88" s="331"/>
      <c r="F88" s="331"/>
      <c r="G88" s="331"/>
      <c r="H88" s="331"/>
      <c r="I88" s="331"/>
      <c r="J88" s="331"/>
      <c r="K88" s="331"/>
      <c r="L88" s="331"/>
      <c r="M88" s="331"/>
      <c r="N88" s="331"/>
      <c r="O88" s="332"/>
      <c r="P88" s="159"/>
      <c r="Q88" s="159"/>
      <c r="R88" s="159"/>
      <c r="S88" s="159"/>
      <c r="T88" s="159"/>
      <c r="U88" s="159"/>
      <c r="V88" s="159"/>
      <c r="W88" s="159"/>
      <c r="X88" s="159"/>
      <c r="Y88" s="159"/>
      <c r="Z88" s="159"/>
      <c r="AA88" s="159"/>
      <c r="AB88" s="159"/>
      <c r="AC88" s="159"/>
      <c r="AD88" s="159"/>
      <c r="AE88" s="159"/>
      <c r="AF88" s="159"/>
      <c r="AG88" s="159"/>
      <c r="AH88" s="159"/>
      <c r="AI88" s="159"/>
      <c r="AJ88" s="159"/>
      <c r="AK88" s="159"/>
    </row>
    <row r="89" spans="1:48" s="160" customFormat="1" ht="97.5" customHeight="1" x14ac:dyDescent="0.3">
      <c r="B89" s="168"/>
      <c r="C89" s="167"/>
      <c r="O89" s="166"/>
      <c r="P89" s="159"/>
      <c r="Q89" s="159"/>
      <c r="R89" s="159"/>
      <c r="S89" s="159"/>
      <c r="T89" s="159"/>
      <c r="U89" s="159"/>
      <c r="V89" s="159"/>
      <c r="W89" s="159"/>
      <c r="X89" s="159"/>
      <c r="Y89" s="159"/>
      <c r="Z89" s="159"/>
      <c r="AA89" s="159"/>
      <c r="AB89" s="159"/>
      <c r="AC89" s="159"/>
      <c r="AD89" s="159"/>
      <c r="AE89" s="159"/>
      <c r="AF89" s="159"/>
      <c r="AG89" s="159"/>
      <c r="AH89" s="159"/>
      <c r="AI89" s="159"/>
      <c r="AJ89" s="159"/>
      <c r="AK89" s="159"/>
    </row>
    <row r="90" spans="1:48" s="160" customFormat="1" ht="97.5" customHeight="1" x14ac:dyDescent="0.3">
      <c r="B90" s="273"/>
      <c r="C90" s="167"/>
      <c r="O90" s="166"/>
      <c r="P90" s="159"/>
      <c r="Q90" s="159"/>
      <c r="R90" s="159"/>
      <c r="S90" s="159"/>
      <c r="T90" s="159"/>
      <c r="U90" s="159"/>
      <c r="V90" s="159"/>
      <c r="W90" s="159"/>
      <c r="X90" s="159"/>
      <c r="Y90" s="159"/>
      <c r="Z90" s="159"/>
      <c r="AA90" s="159"/>
      <c r="AB90" s="159"/>
      <c r="AC90" s="159"/>
      <c r="AD90" s="159"/>
      <c r="AE90" s="159"/>
      <c r="AF90" s="159"/>
      <c r="AG90" s="159"/>
      <c r="AH90" s="159"/>
      <c r="AI90" s="159"/>
      <c r="AJ90" s="159"/>
      <c r="AK90" s="159"/>
    </row>
    <row r="91" spans="1:48" s="160" customFormat="1" ht="97.5" customHeight="1" x14ac:dyDescent="0.3">
      <c r="B91" s="168"/>
      <c r="C91" s="167"/>
      <c r="O91" s="166"/>
      <c r="P91" s="159"/>
      <c r="Q91" s="159"/>
      <c r="R91" s="159"/>
      <c r="S91" s="159"/>
      <c r="T91" s="159"/>
      <c r="U91" s="159"/>
      <c r="V91" s="159"/>
      <c r="W91" s="159"/>
      <c r="X91" s="159"/>
      <c r="Y91" s="159"/>
      <c r="Z91" s="159"/>
      <c r="AA91" s="159"/>
      <c r="AB91" s="159"/>
      <c r="AC91" s="159"/>
      <c r="AD91" s="159"/>
      <c r="AE91" s="159"/>
      <c r="AF91" s="159"/>
      <c r="AG91" s="159"/>
      <c r="AH91" s="159"/>
      <c r="AI91" s="159"/>
      <c r="AJ91" s="159"/>
      <c r="AK91" s="159"/>
    </row>
    <row r="92" spans="1:48" s="160" customFormat="1" ht="97.5" customHeight="1" x14ac:dyDescent="0.3">
      <c r="B92" s="168"/>
      <c r="C92" s="167"/>
      <c r="O92" s="166"/>
      <c r="P92" s="159"/>
      <c r="Q92" s="159"/>
      <c r="R92" s="159"/>
      <c r="S92" s="159"/>
      <c r="T92" s="159"/>
      <c r="U92" s="159"/>
      <c r="V92" s="159"/>
      <c r="W92" s="159"/>
      <c r="X92" s="159"/>
      <c r="Y92" s="159"/>
      <c r="Z92" s="159"/>
      <c r="AA92" s="159"/>
      <c r="AB92" s="159"/>
      <c r="AC92" s="159"/>
      <c r="AD92" s="159"/>
      <c r="AE92" s="159"/>
      <c r="AF92" s="159"/>
      <c r="AG92" s="159"/>
      <c r="AH92" s="159"/>
      <c r="AI92" s="159"/>
      <c r="AJ92" s="159"/>
      <c r="AK92" s="159"/>
    </row>
    <row r="93" spans="1:48" s="160" customFormat="1" ht="97.5" customHeight="1" x14ac:dyDescent="0.3">
      <c r="B93" s="168"/>
      <c r="C93" s="167"/>
      <c r="O93" s="166"/>
      <c r="P93" s="159"/>
      <c r="Q93" s="159"/>
      <c r="R93" s="159"/>
      <c r="S93" s="159"/>
      <c r="T93" s="159"/>
      <c r="U93" s="159"/>
      <c r="V93" s="159"/>
      <c r="W93" s="159"/>
      <c r="X93" s="159"/>
      <c r="Y93" s="159"/>
      <c r="Z93" s="159"/>
      <c r="AA93" s="159"/>
      <c r="AB93" s="159"/>
      <c r="AC93" s="159"/>
      <c r="AD93" s="159"/>
      <c r="AE93" s="159"/>
      <c r="AF93" s="159"/>
      <c r="AG93" s="159"/>
      <c r="AH93" s="159"/>
      <c r="AI93" s="159"/>
      <c r="AJ93" s="159"/>
      <c r="AK93" s="159"/>
    </row>
    <row r="94" spans="1:48" s="160" customFormat="1" ht="97.5" customHeight="1" x14ac:dyDescent="0.3">
      <c r="B94" s="168"/>
      <c r="C94" s="167"/>
      <c r="O94" s="166"/>
      <c r="P94" s="159"/>
      <c r="Q94" s="159"/>
      <c r="R94" s="159"/>
      <c r="S94" s="159"/>
      <c r="T94" s="159"/>
      <c r="U94" s="159"/>
      <c r="V94" s="159"/>
      <c r="W94" s="159"/>
      <c r="X94" s="159"/>
      <c r="Y94" s="159"/>
      <c r="Z94" s="159"/>
      <c r="AA94" s="159"/>
      <c r="AB94" s="159"/>
      <c r="AC94" s="159"/>
      <c r="AD94" s="159"/>
      <c r="AE94" s="159"/>
      <c r="AF94" s="159"/>
      <c r="AG94" s="159"/>
      <c r="AH94" s="159"/>
      <c r="AI94" s="159"/>
      <c r="AJ94" s="159"/>
      <c r="AK94" s="159"/>
    </row>
    <row r="95" spans="1:48" s="160" customFormat="1" ht="97.5" customHeight="1" x14ac:dyDescent="0.3">
      <c r="B95" s="168"/>
      <c r="C95" s="167"/>
      <c r="O95" s="166"/>
      <c r="P95" s="159"/>
      <c r="Q95" s="159"/>
      <c r="R95" s="159"/>
      <c r="S95" s="159"/>
      <c r="T95" s="159"/>
      <c r="U95" s="159"/>
      <c r="V95" s="159"/>
      <c r="W95" s="159"/>
      <c r="X95" s="159"/>
      <c r="Y95" s="159"/>
      <c r="Z95" s="159"/>
      <c r="AA95" s="159"/>
      <c r="AB95" s="159"/>
      <c r="AC95" s="159"/>
      <c r="AD95" s="159"/>
      <c r="AE95" s="159"/>
      <c r="AF95" s="159"/>
      <c r="AG95" s="159"/>
      <c r="AH95" s="159"/>
      <c r="AI95" s="159"/>
      <c r="AJ95" s="159"/>
      <c r="AK95" s="159"/>
    </row>
    <row r="96" spans="1:48" s="160" customFormat="1" ht="97.5" customHeight="1" x14ac:dyDescent="0.3">
      <c r="B96" s="168"/>
      <c r="C96" s="167"/>
      <c r="O96" s="166"/>
      <c r="P96" s="159"/>
      <c r="Q96" s="159"/>
      <c r="R96" s="159"/>
      <c r="S96" s="159"/>
      <c r="T96" s="159"/>
      <c r="U96" s="159"/>
      <c r="V96" s="159"/>
      <c r="W96" s="159"/>
      <c r="X96" s="159"/>
      <c r="Y96" s="159"/>
      <c r="Z96" s="159"/>
      <c r="AA96" s="159"/>
      <c r="AB96" s="159"/>
      <c r="AC96" s="159"/>
      <c r="AD96" s="159"/>
      <c r="AE96" s="159"/>
      <c r="AF96" s="159"/>
      <c r="AG96" s="159"/>
      <c r="AH96" s="159"/>
      <c r="AI96" s="159"/>
      <c r="AJ96" s="159"/>
      <c r="AK96" s="159"/>
    </row>
    <row r="97" spans="1:48" s="160" customFormat="1" ht="97.5" customHeight="1" x14ac:dyDescent="0.3">
      <c r="B97" s="168"/>
      <c r="C97" s="167"/>
      <c r="O97" s="166"/>
      <c r="P97" s="159"/>
      <c r="Q97" s="159"/>
      <c r="R97" s="159"/>
      <c r="S97" s="159"/>
      <c r="T97" s="159"/>
      <c r="U97" s="159"/>
      <c r="V97" s="159"/>
      <c r="W97" s="159"/>
      <c r="X97" s="159"/>
      <c r="Y97" s="159"/>
      <c r="Z97" s="159"/>
      <c r="AA97" s="159"/>
      <c r="AB97" s="159"/>
      <c r="AC97" s="159"/>
      <c r="AD97" s="159"/>
      <c r="AE97" s="159"/>
      <c r="AF97" s="159"/>
      <c r="AG97" s="159"/>
      <c r="AH97" s="159"/>
      <c r="AI97" s="159"/>
      <c r="AJ97" s="159"/>
      <c r="AK97" s="159"/>
    </row>
    <row r="98" spans="1:48" s="160" customFormat="1" ht="97.5" customHeight="1" x14ac:dyDescent="0.3">
      <c r="B98" s="168"/>
      <c r="C98" s="167"/>
      <c r="O98" s="166"/>
      <c r="P98" s="159"/>
      <c r="Q98" s="159"/>
      <c r="R98" s="159"/>
      <c r="S98" s="159"/>
      <c r="T98" s="159"/>
      <c r="U98" s="159"/>
      <c r="V98" s="159"/>
      <c r="W98" s="159"/>
      <c r="X98" s="159"/>
      <c r="Y98" s="159"/>
      <c r="Z98" s="159"/>
      <c r="AA98" s="159"/>
      <c r="AB98" s="159"/>
      <c r="AC98" s="159"/>
      <c r="AD98" s="159"/>
      <c r="AE98" s="159"/>
      <c r="AF98" s="159"/>
      <c r="AG98" s="159"/>
      <c r="AH98" s="159"/>
      <c r="AI98" s="159"/>
      <c r="AJ98" s="159"/>
      <c r="AK98" s="159"/>
    </row>
    <row r="99" spans="1:48" s="160" customFormat="1" ht="97.5" customHeight="1" x14ac:dyDescent="0.3">
      <c r="B99" s="168"/>
      <c r="C99" s="167"/>
      <c r="O99" s="166"/>
      <c r="P99" s="159"/>
      <c r="Q99" s="159"/>
      <c r="R99" s="159"/>
      <c r="S99" s="159"/>
      <c r="T99" s="159"/>
      <c r="U99" s="159"/>
      <c r="V99" s="159"/>
      <c r="W99" s="159"/>
      <c r="X99" s="159"/>
      <c r="Y99" s="159"/>
      <c r="Z99" s="159"/>
      <c r="AA99" s="159"/>
      <c r="AB99" s="159"/>
      <c r="AC99" s="159"/>
      <c r="AD99" s="159"/>
      <c r="AE99" s="159"/>
      <c r="AF99" s="159"/>
      <c r="AG99" s="159"/>
      <c r="AH99" s="159"/>
      <c r="AI99" s="159"/>
      <c r="AJ99" s="159"/>
      <c r="AK99" s="159"/>
    </row>
    <row r="100" spans="1:48" s="160" customFormat="1" ht="97.5" customHeight="1" x14ac:dyDescent="0.3">
      <c r="B100" s="168"/>
      <c r="C100" s="167"/>
      <c r="O100" s="166"/>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row>
    <row r="101" spans="1:48" s="160" customFormat="1" ht="97.5" customHeight="1" x14ac:dyDescent="0.3">
      <c r="B101" s="168"/>
      <c r="C101" s="167"/>
      <c r="O101" s="166"/>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row>
    <row r="102" spans="1:48" s="160" customFormat="1" ht="97.5" customHeight="1" x14ac:dyDescent="0.3">
      <c r="B102" s="168"/>
      <c r="C102" s="167"/>
      <c r="O102" s="166"/>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row>
    <row r="103" spans="1:48" s="160" customFormat="1" ht="97.5" customHeight="1" x14ac:dyDescent="0.3">
      <c r="B103" s="168"/>
      <c r="C103" s="167"/>
      <c r="O103" s="166"/>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row>
    <row r="104" spans="1:48" s="160" customFormat="1" ht="97.5" customHeight="1" x14ac:dyDescent="0.3">
      <c r="B104" s="168"/>
      <c r="C104" s="167"/>
      <c r="O104" s="166"/>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row>
    <row r="105" spans="1:48" s="160" customFormat="1" ht="97.5" customHeight="1" x14ac:dyDescent="0.3">
      <c r="B105" s="168"/>
      <c r="C105" s="167"/>
      <c r="O105" s="166"/>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row>
    <row r="106" spans="1:48" ht="97.5" customHeight="1" x14ac:dyDescent="0.3">
      <c r="A106" s="160"/>
      <c r="B106" s="168"/>
      <c r="C106" s="167"/>
      <c r="D106" s="160"/>
      <c r="E106" s="160"/>
      <c r="F106" s="160"/>
      <c r="G106" s="160"/>
      <c r="H106" s="160"/>
      <c r="I106" s="160"/>
      <c r="J106" s="160"/>
      <c r="K106" s="160"/>
      <c r="L106" s="160"/>
      <c r="M106" s="160"/>
      <c r="N106" s="160"/>
      <c r="O106" s="166"/>
      <c r="AF106" s="159"/>
      <c r="AG106" s="159"/>
      <c r="AH106" s="159"/>
      <c r="AI106" s="159"/>
      <c r="AJ106" s="159"/>
      <c r="AK106" s="159"/>
      <c r="AL106" s="160"/>
      <c r="AM106" s="160"/>
      <c r="AN106" s="160"/>
      <c r="AO106" s="160"/>
      <c r="AP106" s="160"/>
      <c r="AQ106" s="160"/>
      <c r="AR106" s="160"/>
      <c r="AS106" s="160"/>
      <c r="AT106" s="160"/>
      <c r="AU106" s="160"/>
      <c r="AV106" s="160"/>
    </row>
  </sheetData>
  <protectedRanges>
    <protectedRange algorithmName="SHA-512" hashValue="DEhtgLWWX1fGTfY6/jrV83UQn2eRyEcf52ixXqwJG1h9snypFLTtsrlTn4v+3Jfc8qsPtJTcbYO5FAd7DzT8Lw==" saltValue="QsONzCYV9PF/Cm9GQzUNrg==" spinCount="100000" sqref="B28:B29 B22:B24 B18 B20 B32:B34" name="Rango1"/>
    <protectedRange algorithmName="SHA-512" hashValue="DEhtgLWWX1fGTfY6/jrV83UQn2eRyEcf52ixXqwJG1h9snypFLTtsrlTn4v+3Jfc8qsPtJTcbYO5FAd7DzT8Lw==" saltValue="QsONzCYV9PF/Cm9GQzUNrg==" spinCount="100000" sqref="B30:B31" name="Rango1_1"/>
    <protectedRange algorithmName="SHA-512" hashValue="DEhtgLWWX1fGTfY6/jrV83UQn2eRyEcf52ixXqwJG1h9snypFLTtsrlTn4v+3Jfc8qsPtJTcbYO5FAd7DzT8Lw==" saltValue="QsONzCYV9PF/Cm9GQzUNrg==" spinCount="100000" sqref="B25:B27" name="Rango1_2"/>
    <protectedRange algorithmName="SHA-512" hashValue="DEhtgLWWX1fGTfY6/jrV83UQn2eRyEcf52ixXqwJG1h9snypFLTtsrlTn4v+3Jfc8qsPtJTcbYO5FAd7DzT8Lw==" saltValue="QsONzCYV9PF/Cm9GQzUNrg==" spinCount="100000" sqref="B21" name="Rango1_3"/>
    <protectedRange algorithmName="SHA-512" hashValue="DEhtgLWWX1fGTfY6/jrV83UQn2eRyEcf52ixXqwJG1h9snypFLTtsrlTn4v+3Jfc8qsPtJTcbYO5FAd7DzT8Lw==" saltValue="QsONzCYV9PF/Cm9GQzUNrg==" spinCount="100000" sqref="B19" name="Rango1_5"/>
    <protectedRange algorithmName="SHA-512" hashValue="DEhtgLWWX1fGTfY6/jrV83UQn2eRyEcf52ixXqwJG1h9snypFLTtsrlTn4v+3Jfc8qsPtJTcbYO5FAd7DzT8Lw==" saltValue="QsONzCYV9PF/Cm9GQzUNrg==" spinCount="100000" sqref="B16" name="Rango1_33"/>
    <protectedRange algorithmName="SHA-512" hashValue="DEhtgLWWX1fGTfY6/jrV83UQn2eRyEcf52ixXqwJG1h9snypFLTtsrlTn4v+3Jfc8qsPtJTcbYO5FAd7DzT8Lw==" saltValue="QsONzCYV9PF/Cm9GQzUNrg==" spinCount="100000" sqref="B17" name="Rango1_10_1"/>
  </protectedRanges>
  <mergeCells count="35">
    <mergeCell ref="C12:O12"/>
    <mergeCell ref="C13:N13"/>
    <mergeCell ref="N14:N15"/>
    <mergeCell ref="O14:O15"/>
    <mergeCell ref="A88:O88"/>
    <mergeCell ref="H14:H15"/>
    <mergeCell ref="I14:I15"/>
    <mergeCell ref="J14:J15"/>
    <mergeCell ref="K14:K15"/>
    <mergeCell ref="L14:L15"/>
    <mergeCell ref="M14:M15"/>
    <mergeCell ref="C14:C15"/>
    <mergeCell ref="D14:D15"/>
    <mergeCell ref="E14:E15"/>
    <mergeCell ref="F14:F15"/>
    <mergeCell ref="G14:G15"/>
    <mergeCell ref="C6:O6"/>
    <mergeCell ref="C7:O7"/>
    <mergeCell ref="C8:O8"/>
    <mergeCell ref="C9:O9"/>
    <mergeCell ref="B10:B11"/>
    <mergeCell ref="C10:E10"/>
    <mergeCell ref="F10:H10"/>
    <mergeCell ref="I10:K10"/>
    <mergeCell ref="L10:N10"/>
    <mergeCell ref="C11:E11"/>
    <mergeCell ref="F11:H11"/>
    <mergeCell ref="I11:K11"/>
    <mergeCell ref="L11:N11"/>
    <mergeCell ref="B2:O2"/>
    <mergeCell ref="B3:O3"/>
    <mergeCell ref="C4:L4"/>
    <mergeCell ref="M4:N4"/>
    <mergeCell ref="C5:L5"/>
    <mergeCell ref="M5:N5"/>
  </mergeCells>
  <pageMargins left="0.70866141732283472" right="0.70866141732283472" top="0.74803149606299213" bottom="0.74803149606299213" header="0.31496062992125984" footer="0.31496062992125984"/>
  <pageSetup scale="41" fitToHeight="0" orientation="landscape" verticalDpi="72" r:id="rId1"/>
  <rowBreaks count="3" manualBreakCount="3">
    <brk id="34" max="20" man="1"/>
    <brk id="51" max="20" man="1"/>
    <brk id="71" max="2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05"/>
  <sheetViews>
    <sheetView showGridLines="0" zoomScale="115" zoomScaleNormal="70" zoomScalePageLayoutView="125" workbookViewId="0">
      <selection activeCell="C7" sqref="C7"/>
    </sheetView>
  </sheetViews>
  <sheetFormatPr baseColWidth="10" defaultColWidth="9.109375" defaultRowHeight="13.2" x14ac:dyDescent="0.25"/>
  <cols>
    <col min="1" max="1" width="2.44140625" style="106" customWidth="1"/>
    <col min="2" max="2" width="4.109375" style="106" customWidth="1"/>
    <col min="3" max="3" width="41.88671875" style="107" customWidth="1"/>
    <col min="4" max="4" width="11.6640625" style="106" customWidth="1"/>
    <col min="5" max="5" width="7.88671875" style="106" customWidth="1"/>
    <col min="6" max="7" width="10.109375" style="106" customWidth="1"/>
    <col min="8" max="8" width="7" style="106" customWidth="1"/>
    <col min="9" max="10" width="16" style="106" customWidth="1"/>
    <col min="11" max="11" width="15.109375" style="106" customWidth="1"/>
    <col min="12" max="12" width="16.88671875" style="106" customWidth="1"/>
    <col min="13" max="14" width="17.88671875" style="106" customWidth="1"/>
    <col min="15" max="15" width="15.44140625" style="106" customWidth="1"/>
    <col min="16" max="16" width="16.44140625" style="106" customWidth="1"/>
    <col min="17" max="17" width="14.88671875" style="106" customWidth="1"/>
    <col min="18" max="18" width="16.6640625" style="106" customWidth="1"/>
    <col min="19" max="19" width="14.88671875" style="106" customWidth="1"/>
    <col min="20" max="20" width="16.5546875" style="106" customWidth="1"/>
    <col min="21" max="21" width="8.6640625" style="106" customWidth="1"/>
    <col min="22" max="22" width="15" style="106" customWidth="1"/>
    <col min="23" max="23" width="16.44140625" style="106" customWidth="1"/>
    <col min="24" max="24" width="24.109375" style="106" customWidth="1"/>
    <col min="25" max="25" width="25.6640625" style="106" customWidth="1"/>
    <col min="26" max="26" width="26" style="106" customWidth="1"/>
    <col min="27" max="27" width="26.33203125" style="106" customWidth="1"/>
    <col min="28" max="28" width="4.109375" style="106" customWidth="1"/>
    <col min="29" max="29" width="3.44140625" style="106" customWidth="1"/>
    <col min="30" max="38" width="9.109375" style="106" customWidth="1"/>
    <col min="39" max="16384" width="9.109375" style="106"/>
  </cols>
  <sheetData>
    <row r="1" spans="2:28" s="1" customFormat="1" ht="13.8" thickBot="1" x14ac:dyDescent="0.3">
      <c r="C1" s="2"/>
    </row>
    <row r="2" spans="2:28" s="1" customFormat="1" ht="61.5" customHeight="1" x14ac:dyDescent="0.25">
      <c r="B2" s="126"/>
      <c r="C2" s="127" t="s">
        <v>92</v>
      </c>
      <c r="D2" s="139"/>
      <c r="E2" s="139"/>
      <c r="F2" s="139"/>
      <c r="G2" s="139"/>
      <c r="H2" s="139"/>
      <c r="I2" s="139"/>
      <c r="J2" s="139"/>
      <c r="K2" s="139"/>
      <c r="L2" s="140" t="s">
        <v>90</v>
      </c>
      <c r="M2" s="139"/>
      <c r="N2" s="139"/>
      <c r="O2" s="139"/>
      <c r="P2" s="139"/>
      <c r="Q2" s="139"/>
      <c r="R2" s="139"/>
      <c r="S2" s="139"/>
      <c r="T2" s="139"/>
      <c r="U2" s="139"/>
      <c r="V2" s="139"/>
      <c r="W2" s="139"/>
      <c r="X2" s="139"/>
      <c r="Y2" s="139"/>
      <c r="Z2" s="139"/>
      <c r="AA2" s="139"/>
      <c r="AB2" s="141"/>
    </row>
    <row r="3" spans="2:28" s="1" customFormat="1" ht="34.5" customHeight="1" thickBot="1" x14ac:dyDescent="0.3">
      <c r="B3" s="128"/>
      <c r="C3" s="129"/>
      <c r="D3" s="142"/>
      <c r="E3" s="142"/>
      <c r="F3" s="142"/>
      <c r="G3" s="142"/>
      <c r="H3" s="142"/>
      <c r="I3" s="142"/>
      <c r="J3" s="142"/>
      <c r="K3" s="142"/>
      <c r="L3" s="142"/>
      <c r="M3" s="142"/>
      <c r="N3" s="142"/>
      <c r="O3" s="142"/>
      <c r="P3" s="142"/>
      <c r="Q3" s="142"/>
      <c r="R3" s="142"/>
      <c r="S3" s="142"/>
      <c r="T3" s="142"/>
      <c r="U3" s="142"/>
      <c r="V3" s="142"/>
      <c r="W3" s="142"/>
      <c r="X3" s="142"/>
      <c r="Y3" s="142"/>
      <c r="Z3" s="142"/>
      <c r="AA3" s="142"/>
      <c r="AB3" s="143"/>
    </row>
    <row r="4" spans="2:28" s="1" customFormat="1" ht="12.75" customHeight="1" thickBot="1" x14ac:dyDescent="0.3">
      <c r="B4" s="133"/>
      <c r="C4" s="135"/>
      <c r="D4" s="338" t="s">
        <v>37</v>
      </c>
      <c r="E4" s="338"/>
      <c r="F4" s="338"/>
      <c r="G4" s="338"/>
      <c r="H4" s="342"/>
      <c r="I4" s="343"/>
      <c r="J4" s="147"/>
      <c r="K4" s="147"/>
      <c r="L4" s="147"/>
      <c r="M4" s="147"/>
      <c r="N4" s="147"/>
      <c r="O4" s="147"/>
      <c r="P4" s="147"/>
      <c r="Q4" s="147"/>
      <c r="R4" s="147"/>
      <c r="S4" s="147"/>
      <c r="T4" s="147"/>
      <c r="U4" s="148"/>
      <c r="V4" s="149"/>
      <c r="W4" s="149"/>
      <c r="X4" s="149" t="s">
        <v>140</v>
      </c>
      <c r="Y4" s="130"/>
      <c r="Z4" s="149" t="s">
        <v>141</v>
      </c>
      <c r="AA4" s="130"/>
      <c r="AB4" s="134"/>
    </row>
    <row r="5" spans="2:28" s="79" customFormat="1" ht="15.75" customHeight="1" thickBot="1" x14ac:dyDescent="0.35">
      <c r="B5" s="77"/>
      <c r="C5" s="138"/>
      <c r="D5" s="339" t="s">
        <v>88</v>
      </c>
      <c r="E5" s="340"/>
      <c r="F5" s="340"/>
      <c r="G5" s="340"/>
      <c r="H5" s="341"/>
      <c r="I5" s="144"/>
      <c r="J5" s="131">
        <v>0.19</v>
      </c>
      <c r="K5" s="144"/>
      <c r="L5" s="131">
        <v>0.15</v>
      </c>
      <c r="M5" s="150"/>
      <c r="N5" s="132">
        <v>7.0000000000000007E-2</v>
      </c>
      <c r="O5" s="150"/>
      <c r="P5" s="132">
        <v>0.25</v>
      </c>
      <c r="Q5" s="137"/>
      <c r="R5" s="131">
        <v>0.18</v>
      </c>
      <c r="S5" s="137"/>
      <c r="T5" s="131">
        <v>0.16</v>
      </c>
      <c r="U5" s="137"/>
      <c r="V5" s="137"/>
      <c r="W5" s="137"/>
      <c r="X5" s="137"/>
      <c r="Y5" s="137"/>
      <c r="Z5" s="137"/>
      <c r="AA5" s="137"/>
      <c r="AB5" s="78"/>
    </row>
    <row r="6" spans="2:28" s="79" customFormat="1" ht="126.75" customHeight="1" thickBot="1" x14ac:dyDescent="0.35">
      <c r="B6" s="77"/>
      <c r="C6" s="138" t="s">
        <v>116</v>
      </c>
      <c r="D6" s="3" t="s">
        <v>5</v>
      </c>
      <c r="E6" s="5" t="s">
        <v>0</v>
      </c>
      <c r="F6" s="4" t="s">
        <v>1</v>
      </c>
      <c r="G6" s="81" t="s">
        <v>6</v>
      </c>
      <c r="H6" s="146" t="s">
        <v>2</v>
      </c>
      <c r="I6" s="145" t="s">
        <v>42</v>
      </c>
      <c r="J6" s="145" t="s">
        <v>42</v>
      </c>
      <c r="K6" s="145" t="s">
        <v>83</v>
      </c>
      <c r="L6" s="145" t="s">
        <v>82</v>
      </c>
      <c r="M6" s="151" t="s">
        <v>114</v>
      </c>
      <c r="N6" s="151" t="s">
        <v>115</v>
      </c>
      <c r="O6" s="151" t="s">
        <v>100</v>
      </c>
      <c r="P6" s="151" t="s">
        <v>99</v>
      </c>
      <c r="Q6" s="145" t="s">
        <v>47</v>
      </c>
      <c r="R6" s="145" t="s">
        <v>48</v>
      </c>
      <c r="S6" s="145" t="s">
        <v>57</v>
      </c>
      <c r="T6" s="145" t="s">
        <v>58</v>
      </c>
      <c r="U6" s="145" t="s">
        <v>84</v>
      </c>
      <c r="V6" s="145" t="s">
        <v>59</v>
      </c>
      <c r="W6" s="145" t="s">
        <v>60</v>
      </c>
      <c r="X6" s="145" t="s">
        <v>94</v>
      </c>
      <c r="Y6" s="145" t="s">
        <v>95</v>
      </c>
      <c r="Z6" s="145" t="s">
        <v>96</v>
      </c>
      <c r="AA6" s="145" t="s">
        <v>97</v>
      </c>
      <c r="AB6" s="78"/>
    </row>
    <row r="7" spans="2:28" s="93" customFormat="1" ht="51.75" customHeight="1" x14ac:dyDescent="0.3">
      <c r="B7" s="89"/>
      <c r="C7" s="123" t="s">
        <v>98</v>
      </c>
      <c r="D7" s="108"/>
      <c r="E7" s="108"/>
      <c r="F7" s="108"/>
      <c r="G7" s="108"/>
      <c r="H7" s="114">
        <f t="shared" ref="H7:H65" si="0">SUM(D7:G7)</f>
        <v>0</v>
      </c>
      <c r="I7" s="90" t="str">
        <f>IF(D7&gt;=1,"Extremo",IF(E7&gt;=1,"Alto",IF(F7&gt;=1,"Moderado",IF(G7&gt;=1,"Bajo",IF(H7=0,"Bajo")))))</f>
        <v>Bajo</v>
      </c>
      <c r="J7" s="115">
        <f>IF(D7&gt;=1,5,IF(E7&gt;=1,4,IF(F7&gt;=1,3,IF(G7&gt;=1,2,IF(H7=0,1)))))</f>
        <v>1</v>
      </c>
      <c r="K7" s="118" t="s">
        <v>80</v>
      </c>
      <c r="L7" s="116">
        <f>INDEX(Tiempo_Ult_Aud_Calif,MATCH('Priorización B'!K7,Tiempo_Ult_Aud_Def,0))</f>
        <v>1</v>
      </c>
      <c r="M7" s="119" t="s">
        <v>109</v>
      </c>
      <c r="N7" s="117">
        <f t="shared" ref="N7:N38" si="1">INDEX(Nivel_Directivo_Calif,MATCH(M7,Nivel_Directivo_Def_PQR,0))</f>
        <v>1</v>
      </c>
      <c r="O7" s="119" t="s">
        <v>45</v>
      </c>
      <c r="P7" s="120">
        <f t="shared" ref="P7:P65" si="2">INDEX(Impacto_Obj_Est_Calif,MATCH(O7,Impacto_Obj_Est_Def,0))</f>
        <v>1</v>
      </c>
      <c r="Q7" s="122" t="s">
        <v>128</v>
      </c>
      <c r="R7" s="120">
        <f t="shared" ref="R7:R65" si="3">INDEX(Result_Aud_Ant_Calif,MATCH(Q7,Result_Aud_Ant_Def,0))</f>
        <v>1</v>
      </c>
      <c r="S7" s="119" t="s">
        <v>56</v>
      </c>
      <c r="T7" s="120">
        <f t="shared" ref="T7:T65" si="4">INDEX(Impacto_Ppto_Calif,MATCH(S7,Impacto_Ppto_Def,0))</f>
        <v>1</v>
      </c>
      <c r="U7" s="91">
        <f>$J$5*J7+$L$5*L7+$N$5*N7+$P$5*P7+$R$5*R7+$T$5*T7</f>
        <v>0.99999999999999989</v>
      </c>
      <c r="V7" s="91" t="str">
        <f t="shared" ref="V7:V65" si="5">LOOKUP(U7,Nivel_Criticidad)</f>
        <v>Bajo</v>
      </c>
      <c r="W7" s="120" t="str">
        <f t="shared" ref="W7:W65" si="6">INDEX(Ciclo_Rotación_Calif,MATCH(V7,Ciclo_Rotación_Def,0))</f>
        <v>No auditar</v>
      </c>
      <c r="X7" s="121" t="str">
        <f t="shared" ref="X7:X65" si="7">IF(W7="Cada año",C7,"")</f>
        <v/>
      </c>
      <c r="Y7" s="121" t="str">
        <f t="shared" ref="Y7:Y65" si="8">IF(OR(W7="Cada año",W7="Cada 2 años"),C7,"")</f>
        <v/>
      </c>
      <c r="Z7" s="121" t="str">
        <f t="shared" ref="Z7:Z65" si="9">IF(OR(W7="Cada año",W7="Cada 3 años"),C7,"")</f>
        <v/>
      </c>
      <c r="AA7" s="121" t="str">
        <f t="shared" ref="AA7:AA65" si="10">IF(OR(W7="Cada año",W7="Cada 2 años",W7="Cada 4 años"),C7,"")</f>
        <v/>
      </c>
      <c r="AB7" s="92"/>
    </row>
    <row r="8" spans="2:28" s="93" customFormat="1" ht="39.6" x14ac:dyDescent="0.3">
      <c r="B8" s="89"/>
      <c r="C8" s="124" t="s">
        <v>133</v>
      </c>
      <c r="D8" s="109"/>
      <c r="E8" s="109"/>
      <c r="F8" s="109"/>
      <c r="G8" s="109"/>
      <c r="H8" s="114">
        <f t="shared" si="0"/>
        <v>0</v>
      </c>
      <c r="I8" s="90" t="str">
        <f t="shared" ref="I8:I65" si="11">IF(D8&gt;=1,"Extremo",IF(E8&gt;=1,"Alto",IF(F8&gt;=1,"Moderado",IF(G8&gt;=1,"Bajo",IF(H8=0,"Bajo")))))</f>
        <v>Bajo</v>
      </c>
      <c r="J8" s="115">
        <f t="shared" ref="J8:J65" si="12">IF(D8&gt;=1,5,IF(E8&gt;=1,4,IF(F8&gt;=1,3,IF(G8&gt;=1,2,IF(H8=0,1)))))</f>
        <v>1</v>
      </c>
      <c r="K8" s="118" t="s">
        <v>101</v>
      </c>
      <c r="L8" s="116">
        <f>INDEX(Tiempo_Ult_Aud_Calif,MATCH('Priorización B'!K8,Tiempo_Ult_Aud_Def,0))</f>
        <v>2</v>
      </c>
      <c r="M8" s="119" t="s">
        <v>111</v>
      </c>
      <c r="N8" s="117">
        <f t="shared" si="1"/>
        <v>2</v>
      </c>
      <c r="O8" s="119" t="s">
        <v>124</v>
      </c>
      <c r="P8" s="120">
        <f t="shared" si="2"/>
        <v>3</v>
      </c>
      <c r="Q8" s="122" t="s">
        <v>129</v>
      </c>
      <c r="R8" s="120">
        <f t="shared" si="3"/>
        <v>2</v>
      </c>
      <c r="S8" s="119" t="s">
        <v>55</v>
      </c>
      <c r="T8" s="120">
        <f t="shared" si="4"/>
        <v>2</v>
      </c>
      <c r="U8" s="91">
        <f t="shared" ref="U8:U65" si="13">$J$5*J8+$L$5*L8+$N$5*N8+$P$5*P8+$R$5*R8+$T$5*T8</f>
        <v>2.0599999999999996</v>
      </c>
      <c r="V8" s="91" t="str">
        <f t="shared" si="5"/>
        <v>Moderado</v>
      </c>
      <c r="W8" s="120" t="str">
        <f t="shared" si="6"/>
        <v>Cada 3 años</v>
      </c>
      <c r="X8" s="121" t="str">
        <f t="shared" si="7"/>
        <v/>
      </c>
      <c r="Y8" s="121" t="str">
        <f t="shared" si="8"/>
        <v/>
      </c>
      <c r="Z8" s="121" t="str">
        <f t="shared" si="9"/>
        <v>Gestión del Talento Humano</v>
      </c>
      <c r="AA8" s="121" t="str">
        <f t="shared" si="10"/>
        <v/>
      </c>
      <c r="AB8" s="92"/>
    </row>
    <row r="9" spans="2:28" s="93" customFormat="1" ht="39.6" x14ac:dyDescent="0.3">
      <c r="B9" s="89"/>
      <c r="C9" s="124" t="s">
        <v>134</v>
      </c>
      <c r="D9" s="109"/>
      <c r="E9" s="109"/>
      <c r="F9" s="109"/>
      <c r="G9" s="109"/>
      <c r="H9" s="114">
        <f t="shared" si="0"/>
        <v>0</v>
      </c>
      <c r="I9" s="90" t="str">
        <f t="shared" si="11"/>
        <v>Bajo</v>
      </c>
      <c r="J9" s="115">
        <f t="shared" si="12"/>
        <v>1</v>
      </c>
      <c r="K9" s="118" t="s">
        <v>102</v>
      </c>
      <c r="L9" s="116">
        <f>INDEX(Tiempo_Ult_Aud_Calif,MATCH('Priorización B'!K9,Tiempo_Ult_Aud_Def,0))</f>
        <v>3</v>
      </c>
      <c r="M9" s="119" t="s">
        <v>112</v>
      </c>
      <c r="N9" s="117">
        <f t="shared" si="1"/>
        <v>3</v>
      </c>
      <c r="O9" s="119" t="s">
        <v>125</v>
      </c>
      <c r="P9" s="120">
        <f t="shared" si="2"/>
        <v>4</v>
      </c>
      <c r="Q9" s="122" t="s">
        <v>130</v>
      </c>
      <c r="R9" s="120">
        <f t="shared" si="3"/>
        <v>3</v>
      </c>
      <c r="S9" s="119" t="s">
        <v>54</v>
      </c>
      <c r="T9" s="120">
        <f t="shared" si="4"/>
        <v>3</v>
      </c>
      <c r="U9" s="91">
        <f t="shared" si="13"/>
        <v>2.8699999999999997</v>
      </c>
      <c r="V9" s="91" t="str">
        <f t="shared" si="5"/>
        <v>Moderado</v>
      </c>
      <c r="W9" s="120" t="str">
        <f t="shared" si="6"/>
        <v>Cada 3 años</v>
      </c>
      <c r="X9" s="121" t="str">
        <f t="shared" si="7"/>
        <v/>
      </c>
      <c r="Y9" s="121" t="str">
        <f t="shared" si="8"/>
        <v/>
      </c>
      <c r="Z9" s="121" t="str">
        <f t="shared" si="9"/>
        <v>Gestión Financiera</v>
      </c>
      <c r="AA9" s="121" t="str">
        <f t="shared" si="10"/>
        <v/>
      </c>
      <c r="AB9" s="92"/>
    </row>
    <row r="10" spans="2:28" s="93" customFormat="1" ht="39.6" x14ac:dyDescent="0.3">
      <c r="B10" s="89"/>
      <c r="C10" s="124" t="s">
        <v>135</v>
      </c>
      <c r="D10" s="109"/>
      <c r="E10" s="109"/>
      <c r="F10" s="109"/>
      <c r="G10" s="109"/>
      <c r="H10" s="114">
        <f t="shared" si="0"/>
        <v>0</v>
      </c>
      <c r="I10" s="90" t="str">
        <f t="shared" si="11"/>
        <v>Bajo</v>
      </c>
      <c r="J10" s="115">
        <f t="shared" si="12"/>
        <v>1</v>
      </c>
      <c r="K10" s="118" t="s">
        <v>103</v>
      </c>
      <c r="L10" s="116">
        <f>INDEX(Tiempo_Ult_Aud_Calif,MATCH('Priorización B'!K10,Tiempo_Ult_Aud_Def,0))</f>
        <v>4</v>
      </c>
      <c r="M10" s="119" t="s">
        <v>113</v>
      </c>
      <c r="N10" s="117">
        <f t="shared" si="1"/>
        <v>4</v>
      </c>
      <c r="O10" s="119" t="s">
        <v>126</v>
      </c>
      <c r="P10" s="120">
        <f t="shared" si="2"/>
        <v>5</v>
      </c>
      <c r="Q10" s="122" t="s">
        <v>131</v>
      </c>
      <c r="R10" s="120">
        <f t="shared" si="3"/>
        <v>4</v>
      </c>
      <c r="S10" s="119" t="s">
        <v>53</v>
      </c>
      <c r="T10" s="120">
        <f t="shared" si="4"/>
        <v>4</v>
      </c>
      <c r="U10" s="91">
        <f t="shared" si="13"/>
        <v>3.68</v>
      </c>
      <c r="V10" s="91" t="str">
        <f t="shared" si="5"/>
        <v>Alto</v>
      </c>
      <c r="W10" s="120" t="str">
        <f t="shared" si="6"/>
        <v>Cada 2 años</v>
      </c>
      <c r="X10" s="121" t="str">
        <f t="shared" si="7"/>
        <v/>
      </c>
      <c r="Y10" s="121" t="str">
        <f t="shared" si="8"/>
        <v>Gestión Estratégica</v>
      </c>
      <c r="Z10" s="121" t="str">
        <f t="shared" si="9"/>
        <v/>
      </c>
      <c r="AA10" s="121" t="str">
        <f t="shared" si="10"/>
        <v>Gestión Estratégica</v>
      </c>
      <c r="AB10" s="92"/>
    </row>
    <row r="11" spans="2:28" s="93" customFormat="1" ht="39.6" x14ac:dyDescent="0.3">
      <c r="B11" s="89"/>
      <c r="C11" s="124" t="s">
        <v>136</v>
      </c>
      <c r="D11" s="109"/>
      <c r="E11" s="109"/>
      <c r="F11" s="109"/>
      <c r="G11" s="109"/>
      <c r="H11" s="114">
        <f t="shared" si="0"/>
        <v>0</v>
      </c>
      <c r="I11" s="90" t="str">
        <f t="shared" si="11"/>
        <v>Bajo</v>
      </c>
      <c r="J11" s="115">
        <f t="shared" si="12"/>
        <v>1</v>
      </c>
      <c r="K11" s="118" t="s">
        <v>81</v>
      </c>
      <c r="L11" s="116">
        <f>INDEX(Tiempo_Ult_Aud_Calif,MATCH('Priorización B'!K11,Tiempo_Ult_Aud_Def,0))</f>
        <v>5</v>
      </c>
      <c r="M11" s="119" t="s">
        <v>113</v>
      </c>
      <c r="N11" s="117">
        <f t="shared" si="1"/>
        <v>4</v>
      </c>
      <c r="O11" s="119" t="s">
        <v>127</v>
      </c>
      <c r="P11" s="120">
        <f t="shared" si="2"/>
        <v>5</v>
      </c>
      <c r="Q11" s="122" t="s">
        <v>132</v>
      </c>
      <c r="R11" s="120">
        <f t="shared" si="3"/>
        <v>5</v>
      </c>
      <c r="S11" s="119" t="s">
        <v>52</v>
      </c>
      <c r="T11" s="120">
        <f t="shared" si="4"/>
        <v>5</v>
      </c>
      <c r="U11" s="91">
        <f t="shared" si="13"/>
        <v>4.17</v>
      </c>
      <c r="V11" s="91" t="str">
        <f t="shared" si="5"/>
        <v>Extremo</v>
      </c>
      <c r="W11" s="120" t="str">
        <f t="shared" si="6"/>
        <v>Cada año</v>
      </c>
      <c r="X11" s="121" t="str">
        <f t="shared" si="7"/>
        <v>Gestión Presupuestal</v>
      </c>
      <c r="Y11" s="121" t="str">
        <f t="shared" si="8"/>
        <v>Gestión Presupuestal</v>
      </c>
      <c r="Z11" s="121" t="str">
        <f t="shared" si="9"/>
        <v>Gestión Presupuestal</v>
      </c>
      <c r="AA11" s="121" t="str">
        <f t="shared" si="10"/>
        <v>Gestión Presupuestal</v>
      </c>
      <c r="AB11" s="92"/>
    </row>
    <row r="12" spans="2:28" s="93" customFormat="1" ht="26.4" x14ac:dyDescent="0.3">
      <c r="B12" s="89"/>
      <c r="C12" s="124" t="s">
        <v>137</v>
      </c>
      <c r="D12" s="109"/>
      <c r="E12" s="109"/>
      <c r="F12" s="109"/>
      <c r="G12" s="109"/>
      <c r="H12" s="114">
        <f t="shared" si="0"/>
        <v>0</v>
      </c>
      <c r="I12" s="90" t="str">
        <f t="shared" si="11"/>
        <v>Bajo</v>
      </c>
      <c r="J12" s="115">
        <f t="shared" si="12"/>
        <v>1</v>
      </c>
      <c r="K12" s="118" t="s">
        <v>80</v>
      </c>
      <c r="L12" s="116">
        <f>INDEX(Tiempo_Ult_Aud_Calif,MATCH('Priorización B'!K12,Tiempo_Ult_Aud_Def,0))</f>
        <v>1</v>
      </c>
      <c r="M12" s="119" t="s">
        <v>110</v>
      </c>
      <c r="N12" s="117">
        <f t="shared" si="1"/>
        <v>5</v>
      </c>
      <c r="O12" s="119" t="s">
        <v>45</v>
      </c>
      <c r="P12" s="120">
        <f t="shared" si="2"/>
        <v>1</v>
      </c>
      <c r="Q12" s="122" t="s">
        <v>130</v>
      </c>
      <c r="R12" s="120">
        <f t="shared" si="3"/>
        <v>3</v>
      </c>
      <c r="S12" s="119" t="s">
        <v>53</v>
      </c>
      <c r="T12" s="120">
        <f t="shared" si="4"/>
        <v>4</v>
      </c>
      <c r="U12" s="91">
        <f t="shared" si="13"/>
        <v>2.12</v>
      </c>
      <c r="V12" s="91" t="str">
        <f t="shared" si="5"/>
        <v>Moderado</v>
      </c>
      <c r="W12" s="120" t="str">
        <f t="shared" si="6"/>
        <v>Cada 3 años</v>
      </c>
      <c r="X12" s="121" t="str">
        <f t="shared" si="7"/>
        <v/>
      </c>
      <c r="Y12" s="121" t="str">
        <f t="shared" si="8"/>
        <v/>
      </c>
      <c r="Z12" s="121" t="str">
        <f t="shared" si="9"/>
        <v>Gestión contractual</v>
      </c>
      <c r="AA12" s="121" t="str">
        <f t="shared" si="10"/>
        <v/>
      </c>
      <c r="AB12" s="92"/>
    </row>
    <row r="13" spans="2:28" s="93" customFormat="1" ht="26.4" x14ac:dyDescent="0.3">
      <c r="B13" s="89"/>
      <c r="C13" s="124" t="s">
        <v>138</v>
      </c>
      <c r="D13" s="109"/>
      <c r="E13" s="109"/>
      <c r="F13" s="109"/>
      <c r="G13" s="109"/>
      <c r="H13" s="114">
        <f t="shared" si="0"/>
        <v>0</v>
      </c>
      <c r="I13" s="90" t="str">
        <f t="shared" si="11"/>
        <v>Bajo</v>
      </c>
      <c r="J13" s="115">
        <f t="shared" si="12"/>
        <v>1</v>
      </c>
      <c r="K13" s="118" t="s">
        <v>80</v>
      </c>
      <c r="L13" s="116">
        <f>INDEX(Tiempo_Ult_Aud_Calif,MATCH('Priorización B'!K13,Tiempo_Ult_Aud_Def,0))</f>
        <v>1</v>
      </c>
      <c r="M13" s="119" t="s">
        <v>109</v>
      </c>
      <c r="N13" s="117">
        <f t="shared" si="1"/>
        <v>1</v>
      </c>
      <c r="O13" s="119" t="s">
        <v>45</v>
      </c>
      <c r="P13" s="120">
        <f t="shared" si="2"/>
        <v>1</v>
      </c>
      <c r="Q13" s="122" t="s">
        <v>129</v>
      </c>
      <c r="R13" s="120">
        <f t="shared" si="3"/>
        <v>2</v>
      </c>
      <c r="S13" s="119" t="s">
        <v>53</v>
      </c>
      <c r="T13" s="120">
        <f t="shared" si="4"/>
        <v>4</v>
      </c>
      <c r="U13" s="91">
        <f t="shared" si="13"/>
        <v>1.6600000000000001</v>
      </c>
      <c r="V13" s="91" t="str">
        <f t="shared" si="5"/>
        <v>Bajo (Priorizado)</v>
      </c>
      <c r="W13" s="120" t="str">
        <f t="shared" si="6"/>
        <v>Cada 4 años</v>
      </c>
      <c r="X13" s="121" t="str">
        <f t="shared" si="7"/>
        <v/>
      </c>
      <c r="Y13" s="121" t="str">
        <f t="shared" si="8"/>
        <v/>
      </c>
      <c r="Z13" s="121" t="str">
        <f t="shared" si="9"/>
        <v/>
      </c>
      <c r="AA13" s="121" t="str">
        <f t="shared" si="10"/>
        <v>Gestión de Comunicaciones</v>
      </c>
      <c r="AB13" s="92"/>
    </row>
    <row r="14" spans="2:28" s="93" customFormat="1" ht="26.4" x14ac:dyDescent="0.3">
      <c r="B14" s="89"/>
      <c r="C14" s="124" t="s">
        <v>139</v>
      </c>
      <c r="D14" s="109"/>
      <c r="E14" s="109"/>
      <c r="F14" s="109"/>
      <c r="G14" s="109"/>
      <c r="H14" s="114">
        <f t="shared" si="0"/>
        <v>0</v>
      </c>
      <c r="I14" s="90" t="str">
        <f t="shared" si="11"/>
        <v>Bajo</v>
      </c>
      <c r="J14" s="115">
        <f t="shared" si="12"/>
        <v>1</v>
      </c>
      <c r="K14" s="118" t="s">
        <v>102</v>
      </c>
      <c r="L14" s="116">
        <f>INDEX(Tiempo_Ult_Aud_Calif,MATCH('Priorización B'!K14,Tiempo_Ult_Aud_Def,0))</f>
        <v>3</v>
      </c>
      <c r="M14" s="119" t="s">
        <v>113</v>
      </c>
      <c r="N14" s="117">
        <f t="shared" si="1"/>
        <v>4</v>
      </c>
      <c r="O14" s="119" t="s">
        <v>45</v>
      </c>
      <c r="P14" s="120">
        <f t="shared" si="2"/>
        <v>1</v>
      </c>
      <c r="Q14" s="122" t="s">
        <v>130</v>
      </c>
      <c r="R14" s="120">
        <f t="shared" si="3"/>
        <v>3</v>
      </c>
      <c r="S14" s="119" t="s">
        <v>56</v>
      </c>
      <c r="T14" s="120">
        <f t="shared" si="4"/>
        <v>1</v>
      </c>
      <c r="U14" s="91">
        <f t="shared" si="13"/>
        <v>1.8699999999999999</v>
      </c>
      <c r="V14" s="91" t="str">
        <f t="shared" si="5"/>
        <v>Bajo (Priorizado)</v>
      </c>
      <c r="W14" s="120" t="str">
        <f t="shared" si="6"/>
        <v>Cada 4 años</v>
      </c>
      <c r="X14" s="121" t="str">
        <f t="shared" si="7"/>
        <v/>
      </c>
      <c r="Y14" s="121" t="str">
        <f t="shared" si="8"/>
        <v/>
      </c>
      <c r="Z14" s="121" t="str">
        <f t="shared" si="9"/>
        <v/>
      </c>
      <c r="AA14" s="121" t="str">
        <f t="shared" si="10"/>
        <v>Gestión de TI</v>
      </c>
      <c r="AB14" s="92"/>
    </row>
    <row r="15" spans="2:28" s="93" customFormat="1" ht="26.4" x14ac:dyDescent="0.3">
      <c r="B15" s="89"/>
      <c r="C15" s="124"/>
      <c r="D15" s="109"/>
      <c r="E15" s="109"/>
      <c r="F15" s="109"/>
      <c r="G15" s="109"/>
      <c r="H15" s="114">
        <f t="shared" si="0"/>
        <v>0</v>
      </c>
      <c r="I15" s="90" t="str">
        <f t="shared" si="11"/>
        <v>Bajo</v>
      </c>
      <c r="J15" s="115">
        <f t="shared" si="12"/>
        <v>1</v>
      </c>
      <c r="K15" s="118" t="s">
        <v>102</v>
      </c>
      <c r="L15" s="116">
        <f>INDEX(Tiempo_Ult_Aud_Calif,MATCH('Priorización B'!K15,Tiempo_Ult_Aud_Def,0))</f>
        <v>3</v>
      </c>
      <c r="M15" s="119" t="s">
        <v>113</v>
      </c>
      <c r="N15" s="117">
        <f t="shared" si="1"/>
        <v>4</v>
      </c>
      <c r="O15" s="119" t="s">
        <v>45</v>
      </c>
      <c r="P15" s="120">
        <f t="shared" si="2"/>
        <v>1</v>
      </c>
      <c r="Q15" s="122" t="s">
        <v>130</v>
      </c>
      <c r="R15" s="120">
        <f t="shared" si="3"/>
        <v>3</v>
      </c>
      <c r="S15" s="119" t="s">
        <v>53</v>
      </c>
      <c r="T15" s="120">
        <f t="shared" si="4"/>
        <v>4</v>
      </c>
      <c r="U15" s="91">
        <f t="shared" si="13"/>
        <v>2.35</v>
      </c>
      <c r="V15" s="91" t="str">
        <f t="shared" si="5"/>
        <v>Moderado</v>
      </c>
      <c r="W15" s="120" t="str">
        <f t="shared" si="6"/>
        <v>Cada 3 años</v>
      </c>
      <c r="X15" s="121" t="str">
        <f t="shared" si="7"/>
        <v/>
      </c>
      <c r="Y15" s="121" t="str">
        <f t="shared" si="8"/>
        <v/>
      </c>
      <c r="Z15" s="121">
        <f t="shared" si="9"/>
        <v>0</v>
      </c>
      <c r="AA15" s="121" t="str">
        <f t="shared" si="10"/>
        <v/>
      </c>
      <c r="AB15" s="92"/>
    </row>
    <row r="16" spans="2:28" s="93" customFormat="1" ht="39.6" x14ac:dyDescent="0.3">
      <c r="B16" s="89"/>
      <c r="C16" s="124"/>
      <c r="D16" s="109"/>
      <c r="E16" s="109"/>
      <c r="F16" s="109"/>
      <c r="G16" s="109"/>
      <c r="H16" s="114">
        <f t="shared" si="0"/>
        <v>0</v>
      </c>
      <c r="I16" s="90" t="str">
        <f t="shared" si="11"/>
        <v>Bajo</v>
      </c>
      <c r="J16" s="115">
        <f t="shared" si="12"/>
        <v>1</v>
      </c>
      <c r="K16" s="118" t="s">
        <v>102</v>
      </c>
      <c r="L16" s="116">
        <f>INDEX(Tiempo_Ult_Aud_Calif,MATCH('Priorización B'!K16,Tiempo_Ult_Aud_Def,0))</f>
        <v>3</v>
      </c>
      <c r="M16" s="119" t="s">
        <v>113</v>
      </c>
      <c r="N16" s="117">
        <f t="shared" si="1"/>
        <v>4</v>
      </c>
      <c r="O16" s="119" t="s">
        <v>125</v>
      </c>
      <c r="P16" s="120">
        <f t="shared" si="2"/>
        <v>4</v>
      </c>
      <c r="Q16" s="122" t="s">
        <v>130</v>
      </c>
      <c r="R16" s="120">
        <f t="shared" si="3"/>
        <v>3</v>
      </c>
      <c r="S16" s="119" t="s">
        <v>53</v>
      </c>
      <c r="T16" s="120">
        <f t="shared" si="4"/>
        <v>4</v>
      </c>
      <c r="U16" s="91">
        <f t="shared" si="13"/>
        <v>3.1</v>
      </c>
      <c r="V16" s="91" t="str">
        <f t="shared" si="5"/>
        <v>Alto</v>
      </c>
      <c r="W16" s="120" t="str">
        <f t="shared" si="6"/>
        <v>Cada 2 años</v>
      </c>
      <c r="X16" s="121" t="str">
        <f t="shared" si="7"/>
        <v/>
      </c>
      <c r="Y16" s="121">
        <f t="shared" si="8"/>
        <v>0</v>
      </c>
      <c r="Z16" s="121" t="str">
        <f t="shared" si="9"/>
        <v/>
      </c>
      <c r="AA16" s="121">
        <f t="shared" si="10"/>
        <v>0</v>
      </c>
      <c r="AB16" s="92"/>
    </row>
    <row r="17" spans="2:28" s="93" customFormat="1" ht="39.6" x14ac:dyDescent="0.3">
      <c r="B17" s="89"/>
      <c r="C17" s="124"/>
      <c r="D17" s="109"/>
      <c r="E17" s="109"/>
      <c r="F17" s="109"/>
      <c r="G17" s="109"/>
      <c r="H17" s="114">
        <f t="shared" si="0"/>
        <v>0</v>
      </c>
      <c r="I17" s="90" t="str">
        <f t="shared" si="11"/>
        <v>Bajo</v>
      </c>
      <c r="J17" s="115">
        <f t="shared" si="12"/>
        <v>1</v>
      </c>
      <c r="K17" s="118" t="s">
        <v>102</v>
      </c>
      <c r="L17" s="116">
        <f>INDEX(Tiempo_Ult_Aud_Calif,MATCH('Priorización B'!K17,Tiempo_Ult_Aud_Def,0))</f>
        <v>3</v>
      </c>
      <c r="M17" s="119" t="s">
        <v>113</v>
      </c>
      <c r="N17" s="117">
        <f t="shared" si="1"/>
        <v>4</v>
      </c>
      <c r="O17" s="119" t="s">
        <v>125</v>
      </c>
      <c r="P17" s="120">
        <f t="shared" si="2"/>
        <v>4</v>
      </c>
      <c r="Q17" s="122" t="s">
        <v>130</v>
      </c>
      <c r="R17" s="120">
        <f t="shared" si="3"/>
        <v>3</v>
      </c>
      <c r="S17" s="119" t="s">
        <v>53</v>
      </c>
      <c r="T17" s="120">
        <f t="shared" si="4"/>
        <v>4</v>
      </c>
      <c r="U17" s="91">
        <f t="shared" si="13"/>
        <v>3.1</v>
      </c>
      <c r="V17" s="91" t="str">
        <f t="shared" si="5"/>
        <v>Alto</v>
      </c>
      <c r="W17" s="120" t="str">
        <f t="shared" si="6"/>
        <v>Cada 2 años</v>
      </c>
      <c r="X17" s="121" t="str">
        <f t="shared" si="7"/>
        <v/>
      </c>
      <c r="Y17" s="121">
        <f t="shared" si="8"/>
        <v>0</v>
      </c>
      <c r="Z17" s="121" t="str">
        <f t="shared" si="9"/>
        <v/>
      </c>
      <c r="AA17" s="121">
        <f t="shared" si="10"/>
        <v>0</v>
      </c>
      <c r="AB17" s="92"/>
    </row>
    <row r="18" spans="2:28" s="93" customFormat="1" ht="39.6" x14ac:dyDescent="0.3">
      <c r="B18" s="89"/>
      <c r="C18" s="124"/>
      <c r="D18" s="109"/>
      <c r="E18" s="109"/>
      <c r="F18" s="109"/>
      <c r="G18" s="109"/>
      <c r="H18" s="114">
        <f t="shared" si="0"/>
        <v>0</v>
      </c>
      <c r="I18" s="90" t="str">
        <f t="shared" si="11"/>
        <v>Bajo</v>
      </c>
      <c r="J18" s="115">
        <f t="shared" si="12"/>
        <v>1</v>
      </c>
      <c r="K18" s="118" t="s">
        <v>102</v>
      </c>
      <c r="L18" s="116">
        <f>INDEX(Tiempo_Ult_Aud_Calif,MATCH('Priorización B'!K18,Tiempo_Ult_Aud_Def,0))</f>
        <v>3</v>
      </c>
      <c r="M18" s="119" t="s">
        <v>113</v>
      </c>
      <c r="N18" s="117">
        <f t="shared" si="1"/>
        <v>4</v>
      </c>
      <c r="O18" s="119" t="s">
        <v>125</v>
      </c>
      <c r="P18" s="120">
        <f t="shared" si="2"/>
        <v>4</v>
      </c>
      <c r="Q18" s="122" t="s">
        <v>130</v>
      </c>
      <c r="R18" s="120">
        <f t="shared" si="3"/>
        <v>3</v>
      </c>
      <c r="S18" s="119" t="s">
        <v>53</v>
      </c>
      <c r="T18" s="120">
        <f t="shared" si="4"/>
        <v>4</v>
      </c>
      <c r="U18" s="91">
        <f t="shared" si="13"/>
        <v>3.1</v>
      </c>
      <c r="V18" s="91" t="str">
        <f t="shared" si="5"/>
        <v>Alto</v>
      </c>
      <c r="W18" s="120" t="str">
        <f t="shared" si="6"/>
        <v>Cada 2 años</v>
      </c>
      <c r="X18" s="121" t="str">
        <f t="shared" si="7"/>
        <v/>
      </c>
      <c r="Y18" s="121">
        <f t="shared" si="8"/>
        <v>0</v>
      </c>
      <c r="Z18" s="121" t="str">
        <f t="shared" si="9"/>
        <v/>
      </c>
      <c r="AA18" s="121">
        <f t="shared" si="10"/>
        <v>0</v>
      </c>
      <c r="AB18" s="92"/>
    </row>
    <row r="19" spans="2:28" s="93" customFormat="1" ht="39.6" x14ac:dyDescent="0.3">
      <c r="B19" s="89"/>
      <c r="C19" s="124"/>
      <c r="D19" s="109"/>
      <c r="E19" s="109"/>
      <c r="F19" s="109"/>
      <c r="G19" s="109"/>
      <c r="H19" s="114">
        <f t="shared" si="0"/>
        <v>0</v>
      </c>
      <c r="I19" s="90" t="str">
        <f t="shared" si="11"/>
        <v>Bajo</v>
      </c>
      <c r="J19" s="115">
        <f t="shared" si="12"/>
        <v>1</v>
      </c>
      <c r="K19" s="118" t="s">
        <v>102</v>
      </c>
      <c r="L19" s="116">
        <f>INDEX(Tiempo_Ult_Aud_Calif,MATCH('Priorización B'!K19,Tiempo_Ult_Aud_Def,0))</f>
        <v>3</v>
      </c>
      <c r="M19" s="119" t="s">
        <v>113</v>
      </c>
      <c r="N19" s="117">
        <f t="shared" si="1"/>
        <v>4</v>
      </c>
      <c r="O19" s="119" t="s">
        <v>125</v>
      </c>
      <c r="P19" s="120">
        <f t="shared" si="2"/>
        <v>4</v>
      </c>
      <c r="Q19" s="122" t="s">
        <v>130</v>
      </c>
      <c r="R19" s="120">
        <f t="shared" si="3"/>
        <v>3</v>
      </c>
      <c r="S19" s="119" t="s">
        <v>53</v>
      </c>
      <c r="T19" s="120">
        <f t="shared" si="4"/>
        <v>4</v>
      </c>
      <c r="U19" s="91">
        <f t="shared" si="13"/>
        <v>3.1</v>
      </c>
      <c r="V19" s="91" t="str">
        <f t="shared" si="5"/>
        <v>Alto</v>
      </c>
      <c r="W19" s="120" t="str">
        <f t="shared" si="6"/>
        <v>Cada 2 años</v>
      </c>
      <c r="X19" s="121" t="str">
        <f t="shared" si="7"/>
        <v/>
      </c>
      <c r="Y19" s="121">
        <f t="shared" si="8"/>
        <v>0</v>
      </c>
      <c r="Z19" s="121" t="str">
        <f t="shared" si="9"/>
        <v/>
      </c>
      <c r="AA19" s="121">
        <f t="shared" si="10"/>
        <v>0</v>
      </c>
      <c r="AB19" s="92"/>
    </row>
    <row r="20" spans="2:28" s="93" customFormat="1" ht="39.6" x14ac:dyDescent="0.3">
      <c r="B20" s="89"/>
      <c r="C20" s="124"/>
      <c r="D20" s="109"/>
      <c r="E20" s="109"/>
      <c r="F20" s="109"/>
      <c r="G20" s="109"/>
      <c r="H20" s="114">
        <f t="shared" si="0"/>
        <v>0</v>
      </c>
      <c r="I20" s="90" t="str">
        <f t="shared" si="11"/>
        <v>Bajo</v>
      </c>
      <c r="J20" s="115">
        <f t="shared" si="12"/>
        <v>1</v>
      </c>
      <c r="K20" s="118" t="s">
        <v>102</v>
      </c>
      <c r="L20" s="116">
        <f>INDEX(Tiempo_Ult_Aud_Calif,MATCH('Priorización B'!K20,Tiempo_Ult_Aud_Def,0))</f>
        <v>3</v>
      </c>
      <c r="M20" s="119" t="s">
        <v>113</v>
      </c>
      <c r="N20" s="117">
        <f t="shared" si="1"/>
        <v>4</v>
      </c>
      <c r="O20" s="119" t="s">
        <v>125</v>
      </c>
      <c r="P20" s="120">
        <f t="shared" si="2"/>
        <v>4</v>
      </c>
      <c r="Q20" s="122" t="s">
        <v>130</v>
      </c>
      <c r="R20" s="120">
        <f t="shared" si="3"/>
        <v>3</v>
      </c>
      <c r="S20" s="119" t="s">
        <v>53</v>
      </c>
      <c r="T20" s="120">
        <f t="shared" si="4"/>
        <v>4</v>
      </c>
      <c r="U20" s="91">
        <f t="shared" si="13"/>
        <v>3.1</v>
      </c>
      <c r="V20" s="91" t="str">
        <f t="shared" si="5"/>
        <v>Alto</v>
      </c>
      <c r="W20" s="120" t="str">
        <f t="shared" si="6"/>
        <v>Cada 2 años</v>
      </c>
      <c r="X20" s="121" t="str">
        <f t="shared" si="7"/>
        <v/>
      </c>
      <c r="Y20" s="121">
        <f t="shared" si="8"/>
        <v>0</v>
      </c>
      <c r="Z20" s="121" t="str">
        <f t="shared" si="9"/>
        <v/>
      </c>
      <c r="AA20" s="121">
        <f t="shared" si="10"/>
        <v>0</v>
      </c>
      <c r="AB20" s="92"/>
    </row>
    <row r="21" spans="2:28" s="93" customFormat="1" ht="39.6" x14ac:dyDescent="0.3">
      <c r="B21" s="89"/>
      <c r="C21" s="124"/>
      <c r="D21" s="109"/>
      <c r="E21" s="109"/>
      <c r="F21" s="109"/>
      <c r="G21" s="109"/>
      <c r="H21" s="114">
        <f t="shared" si="0"/>
        <v>0</v>
      </c>
      <c r="I21" s="90" t="str">
        <f t="shared" si="11"/>
        <v>Bajo</v>
      </c>
      <c r="J21" s="115">
        <f t="shared" si="12"/>
        <v>1</v>
      </c>
      <c r="K21" s="118" t="s">
        <v>102</v>
      </c>
      <c r="L21" s="116">
        <f>INDEX(Tiempo_Ult_Aud_Calif,MATCH('Priorización B'!K21,Tiempo_Ult_Aud_Def,0))</f>
        <v>3</v>
      </c>
      <c r="M21" s="119" t="s">
        <v>113</v>
      </c>
      <c r="N21" s="117">
        <f t="shared" si="1"/>
        <v>4</v>
      </c>
      <c r="O21" s="119" t="s">
        <v>125</v>
      </c>
      <c r="P21" s="120">
        <f t="shared" si="2"/>
        <v>4</v>
      </c>
      <c r="Q21" s="122" t="s">
        <v>130</v>
      </c>
      <c r="R21" s="120">
        <f t="shared" si="3"/>
        <v>3</v>
      </c>
      <c r="S21" s="119" t="s">
        <v>53</v>
      </c>
      <c r="T21" s="120">
        <f t="shared" si="4"/>
        <v>4</v>
      </c>
      <c r="U21" s="91">
        <f t="shared" si="13"/>
        <v>3.1</v>
      </c>
      <c r="V21" s="91" t="str">
        <f t="shared" si="5"/>
        <v>Alto</v>
      </c>
      <c r="W21" s="120" t="str">
        <f t="shared" si="6"/>
        <v>Cada 2 años</v>
      </c>
      <c r="X21" s="121" t="str">
        <f t="shared" si="7"/>
        <v/>
      </c>
      <c r="Y21" s="121">
        <f t="shared" si="8"/>
        <v>0</v>
      </c>
      <c r="Z21" s="121" t="str">
        <f t="shared" si="9"/>
        <v/>
      </c>
      <c r="AA21" s="121">
        <f t="shared" si="10"/>
        <v>0</v>
      </c>
      <c r="AB21" s="92"/>
    </row>
    <row r="22" spans="2:28" s="93" customFormat="1" ht="39.6" x14ac:dyDescent="0.3">
      <c r="B22" s="89"/>
      <c r="C22" s="124"/>
      <c r="D22" s="109"/>
      <c r="E22" s="109"/>
      <c r="F22" s="109"/>
      <c r="G22" s="109"/>
      <c r="H22" s="114">
        <f t="shared" si="0"/>
        <v>0</v>
      </c>
      <c r="I22" s="90" t="str">
        <f t="shared" si="11"/>
        <v>Bajo</v>
      </c>
      <c r="J22" s="115">
        <f t="shared" si="12"/>
        <v>1</v>
      </c>
      <c r="K22" s="118" t="s">
        <v>102</v>
      </c>
      <c r="L22" s="116">
        <f>INDEX(Tiempo_Ult_Aud_Calif,MATCH('Priorización B'!K22,Tiempo_Ult_Aud_Def,0))</f>
        <v>3</v>
      </c>
      <c r="M22" s="119" t="s">
        <v>113</v>
      </c>
      <c r="N22" s="117">
        <f t="shared" si="1"/>
        <v>4</v>
      </c>
      <c r="O22" s="119" t="s">
        <v>125</v>
      </c>
      <c r="P22" s="120">
        <f t="shared" si="2"/>
        <v>4</v>
      </c>
      <c r="Q22" s="122" t="s">
        <v>130</v>
      </c>
      <c r="R22" s="120">
        <f t="shared" si="3"/>
        <v>3</v>
      </c>
      <c r="S22" s="119" t="s">
        <v>53</v>
      </c>
      <c r="T22" s="120">
        <f t="shared" si="4"/>
        <v>4</v>
      </c>
      <c r="U22" s="91">
        <f t="shared" si="13"/>
        <v>3.1</v>
      </c>
      <c r="V22" s="91" t="str">
        <f t="shared" si="5"/>
        <v>Alto</v>
      </c>
      <c r="W22" s="120" t="str">
        <f t="shared" si="6"/>
        <v>Cada 2 años</v>
      </c>
      <c r="X22" s="121" t="str">
        <f t="shared" si="7"/>
        <v/>
      </c>
      <c r="Y22" s="121">
        <f t="shared" si="8"/>
        <v>0</v>
      </c>
      <c r="Z22" s="121" t="str">
        <f t="shared" si="9"/>
        <v/>
      </c>
      <c r="AA22" s="121">
        <f t="shared" si="10"/>
        <v>0</v>
      </c>
      <c r="AB22" s="92"/>
    </row>
    <row r="23" spans="2:28" s="93" customFormat="1" ht="39.6" x14ac:dyDescent="0.3">
      <c r="B23" s="89"/>
      <c r="C23" s="124"/>
      <c r="D23" s="109"/>
      <c r="E23" s="109"/>
      <c r="F23" s="109"/>
      <c r="G23" s="109"/>
      <c r="H23" s="114">
        <f t="shared" si="0"/>
        <v>0</v>
      </c>
      <c r="I23" s="90" t="str">
        <f t="shared" si="11"/>
        <v>Bajo</v>
      </c>
      <c r="J23" s="115">
        <f t="shared" si="12"/>
        <v>1</v>
      </c>
      <c r="K23" s="118" t="s">
        <v>102</v>
      </c>
      <c r="L23" s="116">
        <f>INDEX(Tiempo_Ult_Aud_Calif,MATCH('Priorización B'!K23,Tiempo_Ult_Aud_Def,0))</f>
        <v>3</v>
      </c>
      <c r="M23" s="119" t="s">
        <v>113</v>
      </c>
      <c r="N23" s="117">
        <f t="shared" si="1"/>
        <v>4</v>
      </c>
      <c r="O23" s="119" t="s">
        <v>125</v>
      </c>
      <c r="P23" s="120">
        <f t="shared" si="2"/>
        <v>4</v>
      </c>
      <c r="Q23" s="122" t="s">
        <v>130</v>
      </c>
      <c r="R23" s="120">
        <f t="shared" si="3"/>
        <v>3</v>
      </c>
      <c r="S23" s="119" t="s">
        <v>53</v>
      </c>
      <c r="T23" s="120">
        <f t="shared" si="4"/>
        <v>4</v>
      </c>
      <c r="U23" s="91">
        <f t="shared" si="13"/>
        <v>3.1</v>
      </c>
      <c r="V23" s="91" t="str">
        <f t="shared" si="5"/>
        <v>Alto</v>
      </c>
      <c r="W23" s="120" t="str">
        <f t="shared" si="6"/>
        <v>Cada 2 años</v>
      </c>
      <c r="X23" s="121" t="str">
        <f t="shared" si="7"/>
        <v/>
      </c>
      <c r="Y23" s="121">
        <f t="shared" si="8"/>
        <v>0</v>
      </c>
      <c r="Z23" s="121" t="str">
        <f t="shared" si="9"/>
        <v/>
      </c>
      <c r="AA23" s="121">
        <f t="shared" si="10"/>
        <v>0</v>
      </c>
      <c r="AB23" s="92"/>
    </row>
    <row r="24" spans="2:28" s="93" customFormat="1" ht="39.6" x14ac:dyDescent="0.3">
      <c r="B24" s="89"/>
      <c r="C24" s="124"/>
      <c r="D24" s="109"/>
      <c r="E24" s="109"/>
      <c r="F24" s="109"/>
      <c r="G24" s="109"/>
      <c r="H24" s="114">
        <f t="shared" si="0"/>
        <v>0</v>
      </c>
      <c r="I24" s="90" t="str">
        <f t="shared" si="11"/>
        <v>Bajo</v>
      </c>
      <c r="J24" s="115">
        <f t="shared" si="12"/>
        <v>1</v>
      </c>
      <c r="K24" s="118" t="s">
        <v>102</v>
      </c>
      <c r="L24" s="116">
        <f>INDEX(Tiempo_Ult_Aud_Calif,MATCH('Priorización B'!K24,Tiempo_Ult_Aud_Def,0))</f>
        <v>3</v>
      </c>
      <c r="M24" s="119" t="s">
        <v>113</v>
      </c>
      <c r="N24" s="117">
        <f t="shared" si="1"/>
        <v>4</v>
      </c>
      <c r="O24" s="119" t="s">
        <v>125</v>
      </c>
      <c r="P24" s="120">
        <f t="shared" si="2"/>
        <v>4</v>
      </c>
      <c r="Q24" s="122" t="s">
        <v>130</v>
      </c>
      <c r="R24" s="120">
        <f t="shared" si="3"/>
        <v>3</v>
      </c>
      <c r="S24" s="119" t="s">
        <v>53</v>
      </c>
      <c r="T24" s="120">
        <f t="shared" si="4"/>
        <v>4</v>
      </c>
      <c r="U24" s="91">
        <f t="shared" si="13"/>
        <v>3.1</v>
      </c>
      <c r="V24" s="91" t="str">
        <f t="shared" si="5"/>
        <v>Alto</v>
      </c>
      <c r="W24" s="120" t="str">
        <f t="shared" si="6"/>
        <v>Cada 2 años</v>
      </c>
      <c r="X24" s="121" t="str">
        <f t="shared" si="7"/>
        <v/>
      </c>
      <c r="Y24" s="121">
        <f t="shared" si="8"/>
        <v>0</v>
      </c>
      <c r="Z24" s="121" t="str">
        <f t="shared" si="9"/>
        <v/>
      </c>
      <c r="AA24" s="121">
        <f t="shared" si="10"/>
        <v>0</v>
      </c>
      <c r="AB24" s="92"/>
    </row>
    <row r="25" spans="2:28" s="93" customFormat="1" ht="39.6" x14ac:dyDescent="0.3">
      <c r="B25" s="89"/>
      <c r="C25" s="124"/>
      <c r="D25" s="109"/>
      <c r="E25" s="109"/>
      <c r="F25" s="109"/>
      <c r="G25" s="109"/>
      <c r="H25" s="114">
        <f t="shared" si="0"/>
        <v>0</v>
      </c>
      <c r="I25" s="90" t="str">
        <f t="shared" si="11"/>
        <v>Bajo</v>
      </c>
      <c r="J25" s="115">
        <f t="shared" si="12"/>
        <v>1</v>
      </c>
      <c r="K25" s="118" t="s">
        <v>102</v>
      </c>
      <c r="L25" s="116">
        <f>INDEX(Tiempo_Ult_Aud_Calif,MATCH('Priorización B'!K25,Tiempo_Ult_Aud_Def,0))</f>
        <v>3</v>
      </c>
      <c r="M25" s="119" t="s">
        <v>113</v>
      </c>
      <c r="N25" s="117">
        <f t="shared" si="1"/>
        <v>4</v>
      </c>
      <c r="O25" s="119" t="s">
        <v>125</v>
      </c>
      <c r="P25" s="120">
        <f t="shared" si="2"/>
        <v>4</v>
      </c>
      <c r="Q25" s="122" t="s">
        <v>130</v>
      </c>
      <c r="R25" s="120">
        <f t="shared" si="3"/>
        <v>3</v>
      </c>
      <c r="S25" s="119" t="s">
        <v>53</v>
      </c>
      <c r="T25" s="120">
        <f t="shared" si="4"/>
        <v>4</v>
      </c>
      <c r="U25" s="91">
        <f t="shared" si="13"/>
        <v>3.1</v>
      </c>
      <c r="V25" s="91" t="str">
        <f t="shared" si="5"/>
        <v>Alto</v>
      </c>
      <c r="W25" s="120" t="str">
        <f t="shared" si="6"/>
        <v>Cada 2 años</v>
      </c>
      <c r="X25" s="121" t="str">
        <f t="shared" si="7"/>
        <v/>
      </c>
      <c r="Y25" s="121">
        <f t="shared" si="8"/>
        <v>0</v>
      </c>
      <c r="Z25" s="121" t="str">
        <f t="shared" si="9"/>
        <v/>
      </c>
      <c r="AA25" s="121">
        <f t="shared" si="10"/>
        <v>0</v>
      </c>
      <c r="AB25" s="92"/>
    </row>
    <row r="26" spans="2:28" s="93" customFormat="1" ht="39.6" x14ac:dyDescent="0.3">
      <c r="B26" s="89"/>
      <c r="C26" s="124"/>
      <c r="D26" s="109"/>
      <c r="E26" s="109"/>
      <c r="F26" s="109"/>
      <c r="G26" s="109"/>
      <c r="H26" s="114">
        <f t="shared" si="0"/>
        <v>0</v>
      </c>
      <c r="I26" s="90" t="str">
        <f t="shared" si="11"/>
        <v>Bajo</v>
      </c>
      <c r="J26" s="115">
        <f t="shared" si="12"/>
        <v>1</v>
      </c>
      <c r="K26" s="118" t="s">
        <v>102</v>
      </c>
      <c r="L26" s="116">
        <f>INDEX(Tiempo_Ult_Aud_Calif,MATCH('Priorización B'!K26,Tiempo_Ult_Aud_Def,0))</f>
        <v>3</v>
      </c>
      <c r="M26" s="119" t="s">
        <v>113</v>
      </c>
      <c r="N26" s="117">
        <f t="shared" si="1"/>
        <v>4</v>
      </c>
      <c r="O26" s="119" t="s">
        <v>125</v>
      </c>
      <c r="P26" s="120">
        <f t="shared" si="2"/>
        <v>4</v>
      </c>
      <c r="Q26" s="122" t="s">
        <v>130</v>
      </c>
      <c r="R26" s="120">
        <f t="shared" si="3"/>
        <v>3</v>
      </c>
      <c r="S26" s="119" t="s">
        <v>53</v>
      </c>
      <c r="T26" s="120">
        <f t="shared" si="4"/>
        <v>4</v>
      </c>
      <c r="U26" s="91">
        <f t="shared" si="13"/>
        <v>3.1</v>
      </c>
      <c r="V26" s="91" t="str">
        <f t="shared" si="5"/>
        <v>Alto</v>
      </c>
      <c r="W26" s="120" t="str">
        <f t="shared" si="6"/>
        <v>Cada 2 años</v>
      </c>
      <c r="X26" s="121" t="str">
        <f t="shared" si="7"/>
        <v/>
      </c>
      <c r="Y26" s="121">
        <f t="shared" si="8"/>
        <v>0</v>
      </c>
      <c r="Z26" s="121" t="str">
        <f t="shared" si="9"/>
        <v/>
      </c>
      <c r="AA26" s="121">
        <f t="shared" si="10"/>
        <v>0</v>
      </c>
      <c r="AB26" s="92"/>
    </row>
    <row r="27" spans="2:28" s="93" customFormat="1" ht="39.6" x14ac:dyDescent="0.3">
      <c r="B27" s="89"/>
      <c r="C27" s="124"/>
      <c r="D27" s="109"/>
      <c r="E27" s="109"/>
      <c r="F27" s="109"/>
      <c r="G27" s="109"/>
      <c r="H27" s="114">
        <f t="shared" si="0"/>
        <v>0</v>
      </c>
      <c r="I27" s="90" t="str">
        <f t="shared" si="11"/>
        <v>Bajo</v>
      </c>
      <c r="J27" s="115">
        <f t="shared" si="12"/>
        <v>1</v>
      </c>
      <c r="K27" s="118" t="s">
        <v>102</v>
      </c>
      <c r="L27" s="116">
        <f>INDEX(Tiempo_Ult_Aud_Calif,MATCH('Priorización B'!K27,Tiempo_Ult_Aud_Def,0))</f>
        <v>3</v>
      </c>
      <c r="M27" s="119" t="s">
        <v>113</v>
      </c>
      <c r="N27" s="117">
        <f t="shared" si="1"/>
        <v>4</v>
      </c>
      <c r="O27" s="119" t="s">
        <v>125</v>
      </c>
      <c r="P27" s="120">
        <f t="shared" si="2"/>
        <v>4</v>
      </c>
      <c r="Q27" s="122" t="s">
        <v>130</v>
      </c>
      <c r="R27" s="120">
        <f t="shared" si="3"/>
        <v>3</v>
      </c>
      <c r="S27" s="119" t="s">
        <v>53</v>
      </c>
      <c r="T27" s="120">
        <f t="shared" si="4"/>
        <v>4</v>
      </c>
      <c r="U27" s="91">
        <f t="shared" si="13"/>
        <v>3.1</v>
      </c>
      <c r="V27" s="91" t="str">
        <f t="shared" si="5"/>
        <v>Alto</v>
      </c>
      <c r="W27" s="120" t="str">
        <f t="shared" si="6"/>
        <v>Cada 2 años</v>
      </c>
      <c r="X27" s="121" t="str">
        <f t="shared" si="7"/>
        <v/>
      </c>
      <c r="Y27" s="121">
        <f t="shared" si="8"/>
        <v>0</v>
      </c>
      <c r="Z27" s="121" t="str">
        <f t="shared" si="9"/>
        <v/>
      </c>
      <c r="AA27" s="121">
        <f t="shared" si="10"/>
        <v>0</v>
      </c>
      <c r="AB27" s="92"/>
    </row>
    <row r="28" spans="2:28" s="93" customFormat="1" ht="39.6" x14ac:dyDescent="0.3">
      <c r="B28" s="89"/>
      <c r="C28" s="124"/>
      <c r="D28" s="109"/>
      <c r="E28" s="109"/>
      <c r="F28" s="109"/>
      <c r="G28" s="109"/>
      <c r="H28" s="114">
        <f t="shared" si="0"/>
        <v>0</v>
      </c>
      <c r="I28" s="90" t="str">
        <f t="shared" si="11"/>
        <v>Bajo</v>
      </c>
      <c r="J28" s="115">
        <f t="shared" si="12"/>
        <v>1</v>
      </c>
      <c r="K28" s="118" t="s">
        <v>102</v>
      </c>
      <c r="L28" s="116">
        <f>INDEX(Tiempo_Ult_Aud_Calif,MATCH('Priorización B'!K28,Tiempo_Ult_Aud_Def,0))</f>
        <v>3</v>
      </c>
      <c r="M28" s="119" t="s">
        <v>113</v>
      </c>
      <c r="N28" s="117">
        <f t="shared" si="1"/>
        <v>4</v>
      </c>
      <c r="O28" s="119" t="s">
        <v>125</v>
      </c>
      <c r="P28" s="120">
        <f t="shared" si="2"/>
        <v>4</v>
      </c>
      <c r="Q28" s="122" t="s">
        <v>130</v>
      </c>
      <c r="R28" s="120">
        <f t="shared" si="3"/>
        <v>3</v>
      </c>
      <c r="S28" s="119" t="s">
        <v>53</v>
      </c>
      <c r="T28" s="120">
        <f t="shared" si="4"/>
        <v>4</v>
      </c>
      <c r="U28" s="91">
        <f t="shared" si="13"/>
        <v>3.1</v>
      </c>
      <c r="V28" s="91" t="str">
        <f t="shared" si="5"/>
        <v>Alto</v>
      </c>
      <c r="W28" s="120" t="str">
        <f t="shared" si="6"/>
        <v>Cada 2 años</v>
      </c>
      <c r="X28" s="121" t="str">
        <f t="shared" si="7"/>
        <v/>
      </c>
      <c r="Y28" s="121">
        <f t="shared" si="8"/>
        <v>0</v>
      </c>
      <c r="Z28" s="121" t="str">
        <f t="shared" si="9"/>
        <v/>
      </c>
      <c r="AA28" s="121">
        <f t="shared" si="10"/>
        <v>0</v>
      </c>
      <c r="AB28" s="92"/>
    </row>
    <row r="29" spans="2:28" s="93" customFormat="1" ht="39.6" x14ac:dyDescent="0.3">
      <c r="B29" s="89"/>
      <c r="C29" s="124"/>
      <c r="D29" s="109"/>
      <c r="E29" s="109"/>
      <c r="F29" s="109"/>
      <c r="G29" s="109"/>
      <c r="H29" s="114">
        <f t="shared" si="0"/>
        <v>0</v>
      </c>
      <c r="I29" s="90" t="str">
        <f t="shared" si="11"/>
        <v>Bajo</v>
      </c>
      <c r="J29" s="115">
        <f t="shared" si="12"/>
        <v>1</v>
      </c>
      <c r="K29" s="118" t="s">
        <v>102</v>
      </c>
      <c r="L29" s="116">
        <f>INDEX(Tiempo_Ult_Aud_Calif,MATCH('Priorización B'!K29,Tiempo_Ult_Aud_Def,0))</f>
        <v>3</v>
      </c>
      <c r="M29" s="119" t="s">
        <v>113</v>
      </c>
      <c r="N29" s="117">
        <f t="shared" si="1"/>
        <v>4</v>
      </c>
      <c r="O29" s="119" t="s">
        <v>125</v>
      </c>
      <c r="P29" s="120">
        <f t="shared" si="2"/>
        <v>4</v>
      </c>
      <c r="Q29" s="122" t="s">
        <v>130</v>
      </c>
      <c r="R29" s="120">
        <f t="shared" si="3"/>
        <v>3</v>
      </c>
      <c r="S29" s="119" t="s">
        <v>53</v>
      </c>
      <c r="T29" s="120">
        <f t="shared" si="4"/>
        <v>4</v>
      </c>
      <c r="U29" s="91">
        <f t="shared" si="13"/>
        <v>3.1</v>
      </c>
      <c r="V29" s="91" t="str">
        <f t="shared" si="5"/>
        <v>Alto</v>
      </c>
      <c r="W29" s="120" t="str">
        <f t="shared" si="6"/>
        <v>Cada 2 años</v>
      </c>
      <c r="X29" s="121" t="str">
        <f t="shared" si="7"/>
        <v/>
      </c>
      <c r="Y29" s="121">
        <f t="shared" si="8"/>
        <v>0</v>
      </c>
      <c r="Z29" s="121" t="str">
        <f t="shared" si="9"/>
        <v/>
      </c>
      <c r="AA29" s="121">
        <f t="shared" si="10"/>
        <v>0</v>
      </c>
      <c r="AB29" s="92"/>
    </row>
    <row r="30" spans="2:28" s="93" customFormat="1" ht="39.6" x14ac:dyDescent="0.3">
      <c r="B30" s="89"/>
      <c r="C30" s="124"/>
      <c r="D30" s="109"/>
      <c r="E30" s="109"/>
      <c r="F30" s="109"/>
      <c r="G30" s="109"/>
      <c r="H30" s="114">
        <f t="shared" si="0"/>
        <v>0</v>
      </c>
      <c r="I30" s="90" t="str">
        <f t="shared" si="11"/>
        <v>Bajo</v>
      </c>
      <c r="J30" s="115">
        <f t="shared" si="12"/>
        <v>1</v>
      </c>
      <c r="K30" s="118" t="s">
        <v>102</v>
      </c>
      <c r="L30" s="116">
        <f>INDEX(Tiempo_Ult_Aud_Calif,MATCH('Priorización B'!K30,Tiempo_Ult_Aud_Def,0))</f>
        <v>3</v>
      </c>
      <c r="M30" s="119" t="s">
        <v>113</v>
      </c>
      <c r="N30" s="117">
        <f t="shared" si="1"/>
        <v>4</v>
      </c>
      <c r="O30" s="119" t="s">
        <v>125</v>
      </c>
      <c r="P30" s="120">
        <f t="shared" si="2"/>
        <v>4</v>
      </c>
      <c r="Q30" s="122" t="s">
        <v>130</v>
      </c>
      <c r="R30" s="120">
        <f t="shared" si="3"/>
        <v>3</v>
      </c>
      <c r="S30" s="119" t="s">
        <v>53</v>
      </c>
      <c r="T30" s="120">
        <f t="shared" si="4"/>
        <v>4</v>
      </c>
      <c r="U30" s="91">
        <f t="shared" si="13"/>
        <v>3.1</v>
      </c>
      <c r="V30" s="91" t="str">
        <f t="shared" si="5"/>
        <v>Alto</v>
      </c>
      <c r="W30" s="120" t="str">
        <f t="shared" si="6"/>
        <v>Cada 2 años</v>
      </c>
      <c r="X30" s="121" t="str">
        <f t="shared" si="7"/>
        <v/>
      </c>
      <c r="Y30" s="121">
        <f t="shared" si="8"/>
        <v>0</v>
      </c>
      <c r="Z30" s="121" t="str">
        <f t="shared" si="9"/>
        <v/>
      </c>
      <c r="AA30" s="121">
        <f t="shared" si="10"/>
        <v>0</v>
      </c>
      <c r="AB30" s="92"/>
    </row>
    <row r="31" spans="2:28" s="93" customFormat="1" ht="39.6" x14ac:dyDescent="0.3">
      <c r="B31" s="89"/>
      <c r="C31" s="124"/>
      <c r="D31" s="109"/>
      <c r="E31" s="109"/>
      <c r="F31" s="109"/>
      <c r="G31" s="109"/>
      <c r="H31" s="114">
        <f t="shared" si="0"/>
        <v>0</v>
      </c>
      <c r="I31" s="90" t="str">
        <f t="shared" si="11"/>
        <v>Bajo</v>
      </c>
      <c r="J31" s="115">
        <f t="shared" si="12"/>
        <v>1</v>
      </c>
      <c r="K31" s="118" t="s">
        <v>102</v>
      </c>
      <c r="L31" s="116">
        <f>INDEX(Tiempo_Ult_Aud_Calif,MATCH('Priorización B'!K31,Tiempo_Ult_Aud_Def,0))</f>
        <v>3</v>
      </c>
      <c r="M31" s="119" t="s">
        <v>113</v>
      </c>
      <c r="N31" s="117">
        <f t="shared" si="1"/>
        <v>4</v>
      </c>
      <c r="O31" s="119" t="s">
        <v>125</v>
      </c>
      <c r="P31" s="120">
        <f t="shared" si="2"/>
        <v>4</v>
      </c>
      <c r="Q31" s="122" t="s">
        <v>130</v>
      </c>
      <c r="R31" s="120">
        <f t="shared" si="3"/>
        <v>3</v>
      </c>
      <c r="S31" s="119" t="s">
        <v>53</v>
      </c>
      <c r="T31" s="120">
        <f t="shared" si="4"/>
        <v>4</v>
      </c>
      <c r="U31" s="91">
        <f t="shared" si="13"/>
        <v>3.1</v>
      </c>
      <c r="V31" s="91" t="str">
        <f t="shared" si="5"/>
        <v>Alto</v>
      </c>
      <c r="W31" s="120" t="str">
        <f t="shared" si="6"/>
        <v>Cada 2 años</v>
      </c>
      <c r="X31" s="121" t="str">
        <f t="shared" si="7"/>
        <v/>
      </c>
      <c r="Y31" s="121">
        <f t="shared" si="8"/>
        <v>0</v>
      </c>
      <c r="Z31" s="121" t="str">
        <f t="shared" si="9"/>
        <v/>
      </c>
      <c r="AA31" s="121">
        <f t="shared" si="10"/>
        <v>0</v>
      </c>
      <c r="AB31" s="92"/>
    </row>
    <row r="32" spans="2:28" s="93" customFormat="1" ht="39.6" x14ac:dyDescent="0.3">
      <c r="B32" s="89"/>
      <c r="C32" s="124"/>
      <c r="D32" s="109"/>
      <c r="E32" s="109"/>
      <c r="F32" s="109"/>
      <c r="G32" s="109"/>
      <c r="H32" s="114">
        <f t="shared" si="0"/>
        <v>0</v>
      </c>
      <c r="I32" s="90" t="str">
        <f t="shared" si="11"/>
        <v>Bajo</v>
      </c>
      <c r="J32" s="115">
        <f t="shared" si="12"/>
        <v>1</v>
      </c>
      <c r="K32" s="118" t="s">
        <v>102</v>
      </c>
      <c r="L32" s="116">
        <f>INDEX(Tiempo_Ult_Aud_Calif,MATCH('Priorización B'!K32,Tiempo_Ult_Aud_Def,0))</f>
        <v>3</v>
      </c>
      <c r="M32" s="119" t="s">
        <v>113</v>
      </c>
      <c r="N32" s="117">
        <f t="shared" si="1"/>
        <v>4</v>
      </c>
      <c r="O32" s="119" t="s">
        <v>125</v>
      </c>
      <c r="P32" s="120">
        <f t="shared" si="2"/>
        <v>4</v>
      </c>
      <c r="Q32" s="122" t="s">
        <v>130</v>
      </c>
      <c r="R32" s="120">
        <f t="shared" si="3"/>
        <v>3</v>
      </c>
      <c r="S32" s="119" t="s">
        <v>53</v>
      </c>
      <c r="T32" s="120">
        <f t="shared" si="4"/>
        <v>4</v>
      </c>
      <c r="U32" s="91">
        <f t="shared" si="13"/>
        <v>3.1</v>
      </c>
      <c r="V32" s="91" t="str">
        <f t="shared" si="5"/>
        <v>Alto</v>
      </c>
      <c r="W32" s="120" t="str">
        <f t="shared" si="6"/>
        <v>Cada 2 años</v>
      </c>
      <c r="X32" s="121" t="str">
        <f t="shared" si="7"/>
        <v/>
      </c>
      <c r="Y32" s="121">
        <f t="shared" si="8"/>
        <v>0</v>
      </c>
      <c r="Z32" s="121" t="str">
        <f t="shared" si="9"/>
        <v/>
      </c>
      <c r="AA32" s="121">
        <f t="shared" si="10"/>
        <v>0</v>
      </c>
      <c r="AB32" s="92"/>
    </row>
    <row r="33" spans="2:28" s="93" customFormat="1" ht="39.6" x14ac:dyDescent="0.3">
      <c r="B33" s="89"/>
      <c r="C33" s="124"/>
      <c r="D33" s="109"/>
      <c r="E33" s="109"/>
      <c r="F33" s="109"/>
      <c r="G33" s="109"/>
      <c r="H33" s="114">
        <f t="shared" si="0"/>
        <v>0</v>
      </c>
      <c r="I33" s="90" t="str">
        <f t="shared" si="11"/>
        <v>Bajo</v>
      </c>
      <c r="J33" s="115">
        <f t="shared" si="12"/>
        <v>1</v>
      </c>
      <c r="K33" s="118" t="s">
        <v>102</v>
      </c>
      <c r="L33" s="116">
        <f>INDEX(Tiempo_Ult_Aud_Calif,MATCH('Priorización B'!K33,Tiempo_Ult_Aud_Def,0))</f>
        <v>3</v>
      </c>
      <c r="M33" s="119" t="s">
        <v>113</v>
      </c>
      <c r="N33" s="117">
        <f t="shared" si="1"/>
        <v>4</v>
      </c>
      <c r="O33" s="119" t="s">
        <v>125</v>
      </c>
      <c r="P33" s="120">
        <f t="shared" si="2"/>
        <v>4</v>
      </c>
      <c r="Q33" s="122" t="s">
        <v>130</v>
      </c>
      <c r="R33" s="120">
        <f t="shared" si="3"/>
        <v>3</v>
      </c>
      <c r="S33" s="119" t="s">
        <v>53</v>
      </c>
      <c r="T33" s="120">
        <f t="shared" si="4"/>
        <v>4</v>
      </c>
      <c r="U33" s="91">
        <f t="shared" si="13"/>
        <v>3.1</v>
      </c>
      <c r="V33" s="91" t="str">
        <f t="shared" si="5"/>
        <v>Alto</v>
      </c>
      <c r="W33" s="120" t="str">
        <f t="shared" si="6"/>
        <v>Cada 2 años</v>
      </c>
      <c r="X33" s="121" t="str">
        <f t="shared" si="7"/>
        <v/>
      </c>
      <c r="Y33" s="121">
        <f t="shared" si="8"/>
        <v>0</v>
      </c>
      <c r="Z33" s="121" t="str">
        <f t="shared" si="9"/>
        <v/>
      </c>
      <c r="AA33" s="121">
        <f t="shared" si="10"/>
        <v>0</v>
      </c>
      <c r="AB33" s="92"/>
    </row>
    <row r="34" spans="2:28" s="96" customFormat="1" ht="39.6" x14ac:dyDescent="0.3">
      <c r="B34" s="94"/>
      <c r="C34" s="124"/>
      <c r="D34" s="109"/>
      <c r="E34" s="109"/>
      <c r="F34" s="109"/>
      <c r="G34" s="109"/>
      <c r="H34" s="114">
        <f t="shared" si="0"/>
        <v>0</v>
      </c>
      <c r="I34" s="90" t="str">
        <f t="shared" si="11"/>
        <v>Bajo</v>
      </c>
      <c r="J34" s="115">
        <f t="shared" si="12"/>
        <v>1</v>
      </c>
      <c r="K34" s="118" t="s">
        <v>102</v>
      </c>
      <c r="L34" s="116">
        <f>INDEX(Tiempo_Ult_Aud_Calif,MATCH('Priorización B'!K34,Tiempo_Ult_Aud_Def,0))</f>
        <v>3</v>
      </c>
      <c r="M34" s="119" t="s">
        <v>113</v>
      </c>
      <c r="N34" s="117">
        <f t="shared" si="1"/>
        <v>4</v>
      </c>
      <c r="O34" s="119" t="s">
        <v>125</v>
      </c>
      <c r="P34" s="120">
        <f t="shared" si="2"/>
        <v>4</v>
      </c>
      <c r="Q34" s="122" t="s">
        <v>130</v>
      </c>
      <c r="R34" s="120">
        <f t="shared" si="3"/>
        <v>3</v>
      </c>
      <c r="S34" s="119" t="s">
        <v>53</v>
      </c>
      <c r="T34" s="120">
        <f t="shared" si="4"/>
        <v>4</v>
      </c>
      <c r="U34" s="91">
        <f t="shared" si="13"/>
        <v>3.1</v>
      </c>
      <c r="V34" s="91" t="str">
        <f t="shared" si="5"/>
        <v>Alto</v>
      </c>
      <c r="W34" s="120" t="str">
        <f t="shared" si="6"/>
        <v>Cada 2 años</v>
      </c>
      <c r="X34" s="121" t="str">
        <f t="shared" si="7"/>
        <v/>
      </c>
      <c r="Y34" s="121">
        <f t="shared" si="8"/>
        <v>0</v>
      </c>
      <c r="Z34" s="121" t="str">
        <f t="shared" si="9"/>
        <v/>
      </c>
      <c r="AA34" s="121">
        <f t="shared" si="10"/>
        <v>0</v>
      </c>
      <c r="AB34" s="95"/>
    </row>
    <row r="35" spans="2:28" s="96" customFormat="1" ht="39.6" x14ac:dyDescent="0.3">
      <c r="B35" s="94"/>
      <c r="C35" s="124"/>
      <c r="D35" s="109"/>
      <c r="E35" s="109"/>
      <c r="F35" s="109"/>
      <c r="G35" s="109"/>
      <c r="H35" s="114">
        <f t="shared" si="0"/>
        <v>0</v>
      </c>
      <c r="I35" s="90" t="str">
        <f t="shared" si="11"/>
        <v>Bajo</v>
      </c>
      <c r="J35" s="115">
        <f t="shared" si="12"/>
        <v>1</v>
      </c>
      <c r="K35" s="118" t="s">
        <v>102</v>
      </c>
      <c r="L35" s="116">
        <f>INDEX(Tiempo_Ult_Aud_Calif,MATCH('Priorización B'!K35,Tiempo_Ult_Aud_Def,0))</f>
        <v>3</v>
      </c>
      <c r="M35" s="119" t="s">
        <v>113</v>
      </c>
      <c r="N35" s="117">
        <f t="shared" si="1"/>
        <v>4</v>
      </c>
      <c r="O35" s="119" t="s">
        <v>125</v>
      </c>
      <c r="P35" s="120">
        <f t="shared" si="2"/>
        <v>4</v>
      </c>
      <c r="Q35" s="122" t="s">
        <v>130</v>
      </c>
      <c r="R35" s="120">
        <f t="shared" si="3"/>
        <v>3</v>
      </c>
      <c r="S35" s="119" t="s">
        <v>53</v>
      </c>
      <c r="T35" s="120">
        <f t="shared" si="4"/>
        <v>4</v>
      </c>
      <c r="U35" s="91">
        <f t="shared" si="13"/>
        <v>3.1</v>
      </c>
      <c r="V35" s="91" t="str">
        <f t="shared" si="5"/>
        <v>Alto</v>
      </c>
      <c r="W35" s="120" t="str">
        <f t="shared" si="6"/>
        <v>Cada 2 años</v>
      </c>
      <c r="X35" s="121" t="str">
        <f t="shared" si="7"/>
        <v/>
      </c>
      <c r="Y35" s="121">
        <f t="shared" si="8"/>
        <v>0</v>
      </c>
      <c r="Z35" s="121" t="str">
        <f t="shared" si="9"/>
        <v/>
      </c>
      <c r="AA35" s="121">
        <f t="shared" si="10"/>
        <v>0</v>
      </c>
      <c r="AB35" s="95"/>
    </row>
    <row r="36" spans="2:28" s="96" customFormat="1" ht="46.5" customHeight="1" x14ac:dyDescent="0.3">
      <c r="B36" s="94"/>
      <c r="C36" s="124"/>
      <c r="D36" s="109"/>
      <c r="E36" s="109"/>
      <c r="F36" s="109"/>
      <c r="G36" s="109"/>
      <c r="H36" s="114">
        <f t="shared" si="0"/>
        <v>0</v>
      </c>
      <c r="I36" s="90" t="str">
        <f t="shared" si="11"/>
        <v>Bajo</v>
      </c>
      <c r="J36" s="115">
        <f t="shared" si="12"/>
        <v>1</v>
      </c>
      <c r="K36" s="118" t="s">
        <v>102</v>
      </c>
      <c r="L36" s="116">
        <f>INDEX(Tiempo_Ult_Aud_Calif,MATCH('Priorización B'!K36,Tiempo_Ult_Aud_Def,0))</f>
        <v>3</v>
      </c>
      <c r="M36" s="119" t="s">
        <v>113</v>
      </c>
      <c r="N36" s="117">
        <f t="shared" si="1"/>
        <v>4</v>
      </c>
      <c r="O36" s="119" t="s">
        <v>125</v>
      </c>
      <c r="P36" s="120">
        <f t="shared" si="2"/>
        <v>4</v>
      </c>
      <c r="Q36" s="122" t="s">
        <v>130</v>
      </c>
      <c r="R36" s="120">
        <f t="shared" si="3"/>
        <v>3</v>
      </c>
      <c r="S36" s="119" t="s">
        <v>53</v>
      </c>
      <c r="T36" s="120">
        <f t="shared" si="4"/>
        <v>4</v>
      </c>
      <c r="U36" s="91">
        <f t="shared" si="13"/>
        <v>3.1</v>
      </c>
      <c r="V36" s="91" t="str">
        <f t="shared" si="5"/>
        <v>Alto</v>
      </c>
      <c r="W36" s="120" t="str">
        <f t="shared" si="6"/>
        <v>Cada 2 años</v>
      </c>
      <c r="X36" s="121" t="str">
        <f t="shared" si="7"/>
        <v/>
      </c>
      <c r="Y36" s="121">
        <f t="shared" si="8"/>
        <v>0</v>
      </c>
      <c r="Z36" s="121" t="str">
        <f t="shared" si="9"/>
        <v/>
      </c>
      <c r="AA36" s="121">
        <f t="shared" si="10"/>
        <v>0</v>
      </c>
      <c r="AB36" s="95"/>
    </row>
    <row r="37" spans="2:28" s="96" customFormat="1" ht="39.6" x14ac:dyDescent="0.3">
      <c r="B37" s="94"/>
      <c r="C37" s="124"/>
      <c r="D37" s="109"/>
      <c r="E37" s="109"/>
      <c r="F37" s="109"/>
      <c r="G37" s="109"/>
      <c r="H37" s="114">
        <f t="shared" si="0"/>
        <v>0</v>
      </c>
      <c r="I37" s="90" t="str">
        <f t="shared" si="11"/>
        <v>Bajo</v>
      </c>
      <c r="J37" s="115">
        <f t="shared" si="12"/>
        <v>1</v>
      </c>
      <c r="K37" s="118" t="s">
        <v>102</v>
      </c>
      <c r="L37" s="116">
        <f>INDEX(Tiempo_Ult_Aud_Calif,MATCH('Priorización B'!K37,Tiempo_Ult_Aud_Def,0))</f>
        <v>3</v>
      </c>
      <c r="M37" s="119" t="s">
        <v>113</v>
      </c>
      <c r="N37" s="117">
        <f t="shared" si="1"/>
        <v>4</v>
      </c>
      <c r="O37" s="119" t="s">
        <v>125</v>
      </c>
      <c r="P37" s="120">
        <f t="shared" si="2"/>
        <v>4</v>
      </c>
      <c r="Q37" s="122" t="s">
        <v>130</v>
      </c>
      <c r="R37" s="120">
        <f t="shared" si="3"/>
        <v>3</v>
      </c>
      <c r="S37" s="119" t="s">
        <v>53</v>
      </c>
      <c r="T37" s="120">
        <f t="shared" si="4"/>
        <v>4</v>
      </c>
      <c r="U37" s="91">
        <f t="shared" si="13"/>
        <v>3.1</v>
      </c>
      <c r="V37" s="91" t="str">
        <f t="shared" si="5"/>
        <v>Alto</v>
      </c>
      <c r="W37" s="120" t="str">
        <f t="shared" si="6"/>
        <v>Cada 2 años</v>
      </c>
      <c r="X37" s="121" t="str">
        <f t="shared" si="7"/>
        <v/>
      </c>
      <c r="Y37" s="121">
        <f t="shared" si="8"/>
        <v>0</v>
      </c>
      <c r="Z37" s="121" t="str">
        <f t="shared" si="9"/>
        <v/>
      </c>
      <c r="AA37" s="121">
        <f t="shared" si="10"/>
        <v>0</v>
      </c>
      <c r="AB37" s="95"/>
    </row>
    <row r="38" spans="2:28" s="96" customFormat="1" ht="39.6" x14ac:dyDescent="0.3">
      <c r="B38" s="94"/>
      <c r="C38" s="124"/>
      <c r="D38" s="109"/>
      <c r="E38" s="109"/>
      <c r="F38" s="109"/>
      <c r="G38" s="109"/>
      <c r="H38" s="114">
        <f t="shared" si="0"/>
        <v>0</v>
      </c>
      <c r="I38" s="90" t="str">
        <f t="shared" si="11"/>
        <v>Bajo</v>
      </c>
      <c r="J38" s="115">
        <f t="shared" si="12"/>
        <v>1</v>
      </c>
      <c r="K38" s="118" t="s">
        <v>102</v>
      </c>
      <c r="L38" s="116">
        <f>INDEX(Tiempo_Ult_Aud_Calif,MATCH('Priorización B'!K38,Tiempo_Ult_Aud_Def,0))</f>
        <v>3</v>
      </c>
      <c r="M38" s="119" t="s">
        <v>113</v>
      </c>
      <c r="N38" s="117">
        <f t="shared" si="1"/>
        <v>4</v>
      </c>
      <c r="O38" s="119" t="s">
        <v>125</v>
      </c>
      <c r="P38" s="120">
        <f t="shared" si="2"/>
        <v>4</v>
      </c>
      <c r="Q38" s="122" t="s">
        <v>130</v>
      </c>
      <c r="R38" s="120">
        <f t="shared" si="3"/>
        <v>3</v>
      </c>
      <c r="S38" s="119" t="s">
        <v>53</v>
      </c>
      <c r="T38" s="120">
        <f t="shared" si="4"/>
        <v>4</v>
      </c>
      <c r="U38" s="91">
        <f t="shared" si="13"/>
        <v>3.1</v>
      </c>
      <c r="V38" s="91" t="str">
        <f t="shared" si="5"/>
        <v>Alto</v>
      </c>
      <c r="W38" s="120" t="str">
        <f t="shared" si="6"/>
        <v>Cada 2 años</v>
      </c>
      <c r="X38" s="121" t="str">
        <f t="shared" si="7"/>
        <v/>
      </c>
      <c r="Y38" s="121">
        <f t="shared" si="8"/>
        <v>0</v>
      </c>
      <c r="Z38" s="121" t="str">
        <f t="shared" si="9"/>
        <v/>
      </c>
      <c r="AA38" s="121">
        <f t="shared" si="10"/>
        <v>0</v>
      </c>
      <c r="AB38" s="95"/>
    </row>
    <row r="39" spans="2:28" s="96" customFormat="1" ht="39.6" x14ac:dyDescent="0.3">
      <c r="B39" s="94"/>
      <c r="C39" s="124"/>
      <c r="D39" s="109"/>
      <c r="E39" s="109"/>
      <c r="F39" s="109"/>
      <c r="G39" s="109"/>
      <c r="H39" s="114">
        <f t="shared" si="0"/>
        <v>0</v>
      </c>
      <c r="I39" s="90" t="str">
        <f t="shared" si="11"/>
        <v>Bajo</v>
      </c>
      <c r="J39" s="115">
        <f t="shared" si="12"/>
        <v>1</v>
      </c>
      <c r="K39" s="118" t="s">
        <v>102</v>
      </c>
      <c r="L39" s="116">
        <f>INDEX(Tiempo_Ult_Aud_Calif,MATCH('Priorización B'!K39,Tiempo_Ult_Aud_Def,0))</f>
        <v>3</v>
      </c>
      <c r="M39" s="119" t="s">
        <v>113</v>
      </c>
      <c r="N39" s="117">
        <f t="shared" ref="N39:N65" si="14">INDEX(Nivel_Directivo_Calif,MATCH(M39,Nivel_Directivo_Def_PQR,0))</f>
        <v>4</v>
      </c>
      <c r="O39" s="119" t="s">
        <v>125</v>
      </c>
      <c r="P39" s="120">
        <f t="shared" si="2"/>
        <v>4</v>
      </c>
      <c r="Q39" s="122" t="s">
        <v>130</v>
      </c>
      <c r="R39" s="120">
        <f t="shared" si="3"/>
        <v>3</v>
      </c>
      <c r="S39" s="119" t="s">
        <v>53</v>
      </c>
      <c r="T39" s="120">
        <f t="shared" si="4"/>
        <v>4</v>
      </c>
      <c r="U39" s="91">
        <f t="shared" si="13"/>
        <v>3.1</v>
      </c>
      <c r="V39" s="91" t="str">
        <f t="shared" si="5"/>
        <v>Alto</v>
      </c>
      <c r="W39" s="120" t="str">
        <f t="shared" si="6"/>
        <v>Cada 2 años</v>
      </c>
      <c r="X39" s="121" t="str">
        <f t="shared" si="7"/>
        <v/>
      </c>
      <c r="Y39" s="121">
        <f t="shared" si="8"/>
        <v>0</v>
      </c>
      <c r="Z39" s="121" t="str">
        <f t="shared" si="9"/>
        <v/>
      </c>
      <c r="AA39" s="121">
        <f t="shared" si="10"/>
        <v>0</v>
      </c>
      <c r="AB39" s="95"/>
    </row>
    <row r="40" spans="2:28" s="96" customFormat="1" ht="39.6" x14ac:dyDescent="0.3">
      <c r="B40" s="94"/>
      <c r="C40" s="124"/>
      <c r="D40" s="109"/>
      <c r="E40" s="109"/>
      <c r="F40" s="109"/>
      <c r="G40" s="109"/>
      <c r="H40" s="114">
        <f t="shared" si="0"/>
        <v>0</v>
      </c>
      <c r="I40" s="90" t="str">
        <f t="shared" si="11"/>
        <v>Bajo</v>
      </c>
      <c r="J40" s="115">
        <f t="shared" si="12"/>
        <v>1</v>
      </c>
      <c r="K40" s="118" t="s">
        <v>102</v>
      </c>
      <c r="L40" s="116">
        <f>INDEX(Tiempo_Ult_Aud_Calif,MATCH('Priorización B'!K40,Tiempo_Ult_Aud_Def,0))</f>
        <v>3</v>
      </c>
      <c r="M40" s="119" t="s">
        <v>113</v>
      </c>
      <c r="N40" s="117">
        <f t="shared" si="14"/>
        <v>4</v>
      </c>
      <c r="O40" s="119" t="s">
        <v>125</v>
      </c>
      <c r="P40" s="120">
        <f t="shared" si="2"/>
        <v>4</v>
      </c>
      <c r="Q40" s="122" t="s">
        <v>130</v>
      </c>
      <c r="R40" s="120">
        <f t="shared" si="3"/>
        <v>3</v>
      </c>
      <c r="S40" s="119" t="s">
        <v>53</v>
      </c>
      <c r="T40" s="120">
        <f t="shared" si="4"/>
        <v>4</v>
      </c>
      <c r="U40" s="91">
        <f t="shared" si="13"/>
        <v>3.1</v>
      </c>
      <c r="V40" s="91" t="str">
        <f t="shared" si="5"/>
        <v>Alto</v>
      </c>
      <c r="W40" s="120" t="str">
        <f t="shared" si="6"/>
        <v>Cada 2 años</v>
      </c>
      <c r="X40" s="121" t="str">
        <f t="shared" si="7"/>
        <v/>
      </c>
      <c r="Y40" s="121">
        <f t="shared" si="8"/>
        <v>0</v>
      </c>
      <c r="Z40" s="121" t="str">
        <f t="shared" si="9"/>
        <v/>
      </c>
      <c r="AA40" s="121">
        <f t="shared" si="10"/>
        <v>0</v>
      </c>
      <c r="AB40" s="95"/>
    </row>
    <row r="41" spans="2:28" s="96" customFormat="1" ht="15" customHeight="1" x14ac:dyDescent="0.3">
      <c r="B41" s="94"/>
      <c r="C41" s="124"/>
      <c r="D41" s="109"/>
      <c r="E41" s="109"/>
      <c r="F41" s="109"/>
      <c r="G41" s="109"/>
      <c r="H41" s="114">
        <f t="shared" si="0"/>
        <v>0</v>
      </c>
      <c r="I41" s="90" t="str">
        <f t="shared" si="11"/>
        <v>Bajo</v>
      </c>
      <c r="J41" s="115">
        <f t="shared" si="12"/>
        <v>1</v>
      </c>
      <c r="K41" s="118" t="s">
        <v>102</v>
      </c>
      <c r="L41" s="116">
        <f>INDEX(Tiempo_Ult_Aud_Calif,MATCH('Priorización B'!K41,Tiempo_Ult_Aud_Def,0))</f>
        <v>3</v>
      </c>
      <c r="M41" s="119" t="s">
        <v>113</v>
      </c>
      <c r="N41" s="117">
        <f t="shared" si="14"/>
        <v>4</v>
      </c>
      <c r="O41" s="119" t="s">
        <v>125</v>
      </c>
      <c r="P41" s="120">
        <f t="shared" si="2"/>
        <v>4</v>
      </c>
      <c r="Q41" s="122" t="s">
        <v>130</v>
      </c>
      <c r="R41" s="120">
        <f t="shared" si="3"/>
        <v>3</v>
      </c>
      <c r="S41" s="119" t="s">
        <v>53</v>
      </c>
      <c r="T41" s="120">
        <f t="shared" si="4"/>
        <v>4</v>
      </c>
      <c r="U41" s="91">
        <f t="shared" si="13"/>
        <v>3.1</v>
      </c>
      <c r="V41" s="91" t="str">
        <f t="shared" si="5"/>
        <v>Alto</v>
      </c>
      <c r="W41" s="120" t="str">
        <f t="shared" si="6"/>
        <v>Cada 2 años</v>
      </c>
      <c r="X41" s="121" t="str">
        <f t="shared" si="7"/>
        <v/>
      </c>
      <c r="Y41" s="121">
        <f t="shared" si="8"/>
        <v>0</v>
      </c>
      <c r="Z41" s="121" t="str">
        <f t="shared" si="9"/>
        <v/>
      </c>
      <c r="AA41" s="121">
        <f t="shared" si="10"/>
        <v>0</v>
      </c>
      <c r="AB41" s="95"/>
    </row>
    <row r="42" spans="2:28" s="96" customFormat="1" ht="15" customHeight="1" x14ac:dyDescent="0.3">
      <c r="B42" s="94"/>
      <c r="C42" s="124"/>
      <c r="D42" s="109"/>
      <c r="E42" s="109"/>
      <c r="F42" s="109"/>
      <c r="G42" s="109"/>
      <c r="H42" s="114">
        <f t="shared" si="0"/>
        <v>0</v>
      </c>
      <c r="I42" s="90" t="str">
        <f t="shared" si="11"/>
        <v>Bajo</v>
      </c>
      <c r="J42" s="115">
        <f t="shared" si="12"/>
        <v>1</v>
      </c>
      <c r="K42" s="118" t="s">
        <v>102</v>
      </c>
      <c r="L42" s="116">
        <f>INDEX(Tiempo_Ult_Aud_Calif,MATCH('Priorización B'!K42,Tiempo_Ult_Aud_Def,0))</f>
        <v>3</v>
      </c>
      <c r="M42" s="119" t="s">
        <v>113</v>
      </c>
      <c r="N42" s="117">
        <f t="shared" si="14"/>
        <v>4</v>
      </c>
      <c r="O42" s="119" t="s">
        <v>125</v>
      </c>
      <c r="P42" s="120">
        <f t="shared" si="2"/>
        <v>4</v>
      </c>
      <c r="Q42" s="122" t="s">
        <v>130</v>
      </c>
      <c r="R42" s="120">
        <f t="shared" si="3"/>
        <v>3</v>
      </c>
      <c r="S42" s="119" t="s">
        <v>53</v>
      </c>
      <c r="T42" s="120">
        <f t="shared" si="4"/>
        <v>4</v>
      </c>
      <c r="U42" s="91">
        <f t="shared" si="13"/>
        <v>3.1</v>
      </c>
      <c r="V42" s="91" t="str">
        <f t="shared" si="5"/>
        <v>Alto</v>
      </c>
      <c r="W42" s="120" t="str">
        <f t="shared" si="6"/>
        <v>Cada 2 años</v>
      </c>
      <c r="X42" s="121" t="str">
        <f t="shared" si="7"/>
        <v/>
      </c>
      <c r="Y42" s="121">
        <f t="shared" si="8"/>
        <v>0</v>
      </c>
      <c r="Z42" s="121" t="str">
        <f t="shared" si="9"/>
        <v/>
      </c>
      <c r="AA42" s="121">
        <f t="shared" si="10"/>
        <v>0</v>
      </c>
      <c r="AB42" s="95"/>
    </row>
    <row r="43" spans="2:28" s="96" customFormat="1" ht="29.25" customHeight="1" x14ac:dyDescent="0.3">
      <c r="B43" s="94"/>
      <c r="C43" s="124"/>
      <c r="D43" s="109"/>
      <c r="E43" s="109"/>
      <c r="F43" s="109"/>
      <c r="G43" s="109"/>
      <c r="H43" s="114">
        <f t="shared" si="0"/>
        <v>0</v>
      </c>
      <c r="I43" s="90" t="str">
        <f t="shared" si="11"/>
        <v>Bajo</v>
      </c>
      <c r="J43" s="115">
        <f t="shared" si="12"/>
        <v>1</v>
      </c>
      <c r="K43" s="118" t="s">
        <v>102</v>
      </c>
      <c r="L43" s="116">
        <f>INDEX(Tiempo_Ult_Aud_Calif,MATCH('Priorización B'!K43,Tiempo_Ult_Aud_Def,0))</f>
        <v>3</v>
      </c>
      <c r="M43" s="119" t="s">
        <v>113</v>
      </c>
      <c r="N43" s="117">
        <f t="shared" si="14"/>
        <v>4</v>
      </c>
      <c r="O43" s="119" t="s">
        <v>125</v>
      </c>
      <c r="P43" s="120">
        <f t="shared" si="2"/>
        <v>4</v>
      </c>
      <c r="Q43" s="122" t="s">
        <v>130</v>
      </c>
      <c r="R43" s="120">
        <f t="shared" si="3"/>
        <v>3</v>
      </c>
      <c r="S43" s="119" t="s">
        <v>53</v>
      </c>
      <c r="T43" s="120">
        <f t="shared" si="4"/>
        <v>4</v>
      </c>
      <c r="U43" s="91">
        <f t="shared" si="13"/>
        <v>3.1</v>
      </c>
      <c r="V43" s="91" t="str">
        <f t="shared" si="5"/>
        <v>Alto</v>
      </c>
      <c r="W43" s="120" t="str">
        <f t="shared" si="6"/>
        <v>Cada 2 años</v>
      </c>
      <c r="X43" s="121" t="str">
        <f t="shared" si="7"/>
        <v/>
      </c>
      <c r="Y43" s="121">
        <f t="shared" si="8"/>
        <v>0</v>
      </c>
      <c r="Z43" s="121" t="str">
        <f t="shared" si="9"/>
        <v/>
      </c>
      <c r="AA43" s="121">
        <f t="shared" si="10"/>
        <v>0</v>
      </c>
      <c r="AB43" s="95"/>
    </row>
    <row r="44" spans="2:28" s="96" customFormat="1" ht="39.6" x14ac:dyDescent="0.3">
      <c r="B44" s="94"/>
      <c r="C44" s="124"/>
      <c r="D44" s="109"/>
      <c r="E44" s="109"/>
      <c r="F44" s="109"/>
      <c r="G44" s="109"/>
      <c r="H44" s="114">
        <f t="shared" si="0"/>
        <v>0</v>
      </c>
      <c r="I44" s="90" t="str">
        <f t="shared" si="11"/>
        <v>Bajo</v>
      </c>
      <c r="J44" s="115">
        <f t="shared" si="12"/>
        <v>1</v>
      </c>
      <c r="K44" s="118" t="s">
        <v>102</v>
      </c>
      <c r="L44" s="116">
        <f>INDEX(Tiempo_Ult_Aud_Calif,MATCH('Priorización B'!K44,Tiempo_Ult_Aud_Def,0))</f>
        <v>3</v>
      </c>
      <c r="M44" s="119" t="s">
        <v>113</v>
      </c>
      <c r="N44" s="117">
        <f t="shared" si="14"/>
        <v>4</v>
      </c>
      <c r="O44" s="119" t="s">
        <v>125</v>
      </c>
      <c r="P44" s="120">
        <f t="shared" si="2"/>
        <v>4</v>
      </c>
      <c r="Q44" s="122" t="s">
        <v>130</v>
      </c>
      <c r="R44" s="120">
        <f t="shared" si="3"/>
        <v>3</v>
      </c>
      <c r="S44" s="119" t="s">
        <v>53</v>
      </c>
      <c r="T44" s="120">
        <f t="shared" si="4"/>
        <v>4</v>
      </c>
      <c r="U44" s="91">
        <f t="shared" si="13"/>
        <v>3.1</v>
      </c>
      <c r="V44" s="91" t="str">
        <f t="shared" si="5"/>
        <v>Alto</v>
      </c>
      <c r="W44" s="120" t="str">
        <f t="shared" si="6"/>
        <v>Cada 2 años</v>
      </c>
      <c r="X44" s="121" t="str">
        <f t="shared" si="7"/>
        <v/>
      </c>
      <c r="Y44" s="121">
        <f t="shared" si="8"/>
        <v>0</v>
      </c>
      <c r="Z44" s="121" t="str">
        <f t="shared" si="9"/>
        <v/>
      </c>
      <c r="AA44" s="121">
        <f t="shared" si="10"/>
        <v>0</v>
      </c>
      <c r="AB44" s="95"/>
    </row>
    <row r="45" spans="2:28" s="96" customFormat="1" ht="39.6" x14ac:dyDescent="0.3">
      <c r="B45" s="94"/>
      <c r="C45" s="124"/>
      <c r="D45" s="109"/>
      <c r="E45" s="109"/>
      <c r="F45" s="109"/>
      <c r="G45" s="109"/>
      <c r="H45" s="114">
        <f t="shared" si="0"/>
        <v>0</v>
      </c>
      <c r="I45" s="90" t="str">
        <f t="shared" si="11"/>
        <v>Bajo</v>
      </c>
      <c r="J45" s="115">
        <f t="shared" si="12"/>
        <v>1</v>
      </c>
      <c r="K45" s="118" t="s">
        <v>102</v>
      </c>
      <c r="L45" s="116">
        <f>INDEX(Tiempo_Ult_Aud_Calif,MATCH('Priorización B'!K45,Tiempo_Ult_Aud_Def,0))</f>
        <v>3</v>
      </c>
      <c r="M45" s="119" t="s">
        <v>113</v>
      </c>
      <c r="N45" s="117">
        <f t="shared" si="14"/>
        <v>4</v>
      </c>
      <c r="O45" s="119" t="s">
        <v>125</v>
      </c>
      <c r="P45" s="120">
        <f t="shared" si="2"/>
        <v>4</v>
      </c>
      <c r="Q45" s="122" t="s">
        <v>130</v>
      </c>
      <c r="R45" s="120">
        <f t="shared" si="3"/>
        <v>3</v>
      </c>
      <c r="S45" s="119" t="s">
        <v>53</v>
      </c>
      <c r="T45" s="120">
        <f t="shared" si="4"/>
        <v>4</v>
      </c>
      <c r="U45" s="91">
        <f t="shared" si="13"/>
        <v>3.1</v>
      </c>
      <c r="V45" s="91" t="str">
        <f t="shared" si="5"/>
        <v>Alto</v>
      </c>
      <c r="W45" s="120" t="str">
        <f t="shared" si="6"/>
        <v>Cada 2 años</v>
      </c>
      <c r="X45" s="121" t="str">
        <f t="shared" si="7"/>
        <v/>
      </c>
      <c r="Y45" s="121">
        <f t="shared" si="8"/>
        <v>0</v>
      </c>
      <c r="Z45" s="121" t="str">
        <f t="shared" si="9"/>
        <v/>
      </c>
      <c r="AA45" s="121">
        <f t="shared" si="10"/>
        <v>0</v>
      </c>
      <c r="AB45" s="95"/>
    </row>
    <row r="46" spans="2:28" s="96" customFormat="1" ht="39.6" x14ac:dyDescent="0.3">
      <c r="B46" s="94"/>
      <c r="C46" s="124"/>
      <c r="D46" s="109"/>
      <c r="E46" s="109"/>
      <c r="F46" s="109"/>
      <c r="G46" s="109"/>
      <c r="H46" s="114">
        <f t="shared" si="0"/>
        <v>0</v>
      </c>
      <c r="I46" s="90" t="str">
        <f t="shared" si="11"/>
        <v>Bajo</v>
      </c>
      <c r="J46" s="115">
        <f t="shared" si="12"/>
        <v>1</v>
      </c>
      <c r="K46" s="118" t="s">
        <v>102</v>
      </c>
      <c r="L46" s="116">
        <f>INDEX(Tiempo_Ult_Aud_Calif,MATCH('Priorización B'!K46,Tiempo_Ult_Aud_Def,0))</f>
        <v>3</v>
      </c>
      <c r="M46" s="119" t="s">
        <v>113</v>
      </c>
      <c r="N46" s="117">
        <f t="shared" si="14"/>
        <v>4</v>
      </c>
      <c r="O46" s="119" t="s">
        <v>125</v>
      </c>
      <c r="P46" s="120">
        <f t="shared" si="2"/>
        <v>4</v>
      </c>
      <c r="Q46" s="122" t="s">
        <v>130</v>
      </c>
      <c r="R46" s="120">
        <f t="shared" si="3"/>
        <v>3</v>
      </c>
      <c r="S46" s="119" t="s">
        <v>53</v>
      </c>
      <c r="T46" s="120">
        <f t="shared" si="4"/>
        <v>4</v>
      </c>
      <c r="U46" s="91">
        <f t="shared" si="13"/>
        <v>3.1</v>
      </c>
      <c r="V46" s="91" t="str">
        <f t="shared" si="5"/>
        <v>Alto</v>
      </c>
      <c r="W46" s="120" t="str">
        <f t="shared" si="6"/>
        <v>Cada 2 años</v>
      </c>
      <c r="X46" s="121" t="str">
        <f t="shared" si="7"/>
        <v/>
      </c>
      <c r="Y46" s="121">
        <f t="shared" si="8"/>
        <v>0</v>
      </c>
      <c r="Z46" s="121" t="str">
        <f t="shared" si="9"/>
        <v/>
      </c>
      <c r="AA46" s="121">
        <f t="shared" si="10"/>
        <v>0</v>
      </c>
      <c r="AB46" s="95"/>
    </row>
    <row r="47" spans="2:28" s="96" customFormat="1" ht="39.6" x14ac:dyDescent="0.3">
      <c r="B47" s="94"/>
      <c r="C47" s="124"/>
      <c r="D47" s="109"/>
      <c r="E47" s="109"/>
      <c r="F47" s="109"/>
      <c r="G47" s="109"/>
      <c r="H47" s="114">
        <f t="shared" si="0"/>
        <v>0</v>
      </c>
      <c r="I47" s="90" t="str">
        <f t="shared" si="11"/>
        <v>Bajo</v>
      </c>
      <c r="J47" s="115">
        <f t="shared" si="12"/>
        <v>1</v>
      </c>
      <c r="K47" s="118" t="s">
        <v>102</v>
      </c>
      <c r="L47" s="116">
        <f>INDEX(Tiempo_Ult_Aud_Calif,MATCH('Priorización B'!K47,Tiempo_Ult_Aud_Def,0))</f>
        <v>3</v>
      </c>
      <c r="M47" s="119" t="s">
        <v>113</v>
      </c>
      <c r="N47" s="117">
        <f t="shared" si="14"/>
        <v>4</v>
      </c>
      <c r="O47" s="119" t="s">
        <v>125</v>
      </c>
      <c r="P47" s="120">
        <f t="shared" si="2"/>
        <v>4</v>
      </c>
      <c r="Q47" s="122" t="s">
        <v>130</v>
      </c>
      <c r="R47" s="120">
        <f t="shared" si="3"/>
        <v>3</v>
      </c>
      <c r="S47" s="119" t="s">
        <v>53</v>
      </c>
      <c r="T47" s="120">
        <f t="shared" si="4"/>
        <v>4</v>
      </c>
      <c r="U47" s="91">
        <f t="shared" si="13"/>
        <v>3.1</v>
      </c>
      <c r="V47" s="91" t="str">
        <f t="shared" si="5"/>
        <v>Alto</v>
      </c>
      <c r="W47" s="120" t="str">
        <f t="shared" si="6"/>
        <v>Cada 2 años</v>
      </c>
      <c r="X47" s="121" t="str">
        <f t="shared" si="7"/>
        <v/>
      </c>
      <c r="Y47" s="121">
        <f t="shared" si="8"/>
        <v>0</v>
      </c>
      <c r="Z47" s="121" t="str">
        <f t="shared" si="9"/>
        <v/>
      </c>
      <c r="AA47" s="121">
        <f t="shared" si="10"/>
        <v>0</v>
      </c>
      <c r="AB47" s="95"/>
    </row>
    <row r="48" spans="2:28" s="96" customFormat="1" ht="39.6" x14ac:dyDescent="0.3">
      <c r="B48" s="94"/>
      <c r="C48" s="124"/>
      <c r="D48" s="109"/>
      <c r="E48" s="109"/>
      <c r="F48" s="109"/>
      <c r="G48" s="109"/>
      <c r="H48" s="114">
        <f t="shared" si="0"/>
        <v>0</v>
      </c>
      <c r="I48" s="90" t="str">
        <f t="shared" si="11"/>
        <v>Bajo</v>
      </c>
      <c r="J48" s="115">
        <f t="shared" si="12"/>
        <v>1</v>
      </c>
      <c r="K48" s="118" t="s">
        <v>102</v>
      </c>
      <c r="L48" s="116">
        <f>INDEX(Tiempo_Ult_Aud_Calif,MATCH('Priorización B'!K48,Tiempo_Ult_Aud_Def,0))</f>
        <v>3</v>
      </c>
      <c r="M48" s="119" t="s">
        <v>113</v>
      </c>
      <c r="N48" s="117">
        <f t="shared" si="14"/>
        <v>4</v>
      </c>
      <c r="O48" s="119" t="s">
        <v>125</v>
      </c>
      <c r="P48" s="120">
        <f t="shared" si="2"/>
        <v>4</v>
      </c>
      <c r="Q48" s="122" t="s">
        <v>130</v>
      </c>
      <c r="R48" s="120">
        <f t="shared" si="3"/>
        <v>3</v>
      </c>
      <c r="S48" s="119" t="s">
        <v>53</v>
      </c>
      <c r="T48" s="120">
        <f t="shared" si="4"/>
        <v>4</v>
      </c>
      <c r="U48" s="91">
        <f t="shared" si="13"/>
        <v>3.1</v>
      </c>
      <c r="V48" s="91" t="str">
        <f t="shared" si="5"/>
        <v>Alto</v>
      </c>
      <c r="W48" s="120" t="str">
        <f t="shared" si="6"/>
        <v>Cada 2 años</v>
      </c>
      <c r="X48" s="121" t="str">
        <f t="shared" si="7"/>
        <v/>
      </c>
      <c r="Y48" s="121">
        <f t="shared" si="8"/>
        <v>0</v>
      </c>
      <c r="Z48" s="121" t="str">
        <f t="shared" si="9"/>
        <v/>
      </c>
      <c r="AA48" s="121">
        <f t="shared" si="10"/>
        <v>0</v>
      </c>
      <c r="AB48" s="95"/>
    </row>
    <row r="49" spans="2:28" s="96" customFormat="1" ht="39.6" x14ac:dyDescent="0.3">
      <c r="B49" s="94"/>
      <c r="C49" s="124"/>
      <c r="D49" s="109"/>
      <c r="E49" s="109"/>
      <c r="F49" s="109"/>
      <c r="G49" s="109"/>
      <c r="H49" s="114">
        <f t="shared" si="0"/>
        <v>0</v>
      </c>
      <c r="I49" s="90" t="str">
        <f t="shared" si="11"/>
        <v>Bajo</v>
      </c>
      <c r="J49" s="115">
        <f t="shared" si="12"/>
        <v>1</v>
      </c>
      <c r="K49" s="118" t="s">
        <v>102</v>
      </c>
      <c r="L49" s="116">
        <f>INDEX(Tiempo_Ult_Aud_Calif,MATCH('Priorización B'!K49,Tiempo_Ult_Aud_Def,0))</f>
        <v>3</v>
      </c>
      <c r="M49" s="119" t="s">
        <v>113</v>
      </c>
      <c r="N49" s="117">
        <f t="shared" si="14"/>
        <v>4</v>
      </c>
      <c r="O49" s="119" t="s">
        <v>125</v>
      </c>
      <c r="P49" s="120">
        <f t="shared" si="2"/>
        <v>4</v>
      </c>
      <c r="Q49" s="122" t="s">
        <v>130</v>
      </c>
      <c r="R49" s="120">
        <f t="shared" si="3"/>
        <v>3</v>
      </c>
      <c r="S49" s="119" t="s">
        <v>53</v>
      </c>
      <c r="T49" s="120">
        <f t="shared" si="4"/>
        <v>4</v>
      </c>
      <c r="U49" s="91">
        <f t="shared" si="13"/>
        <v>3.1</v>
      </c>
      <c r="V49" s="91" t="str">
        <f t="shared" si="5"/>
        <v>Alto</v>
      </c>
      <c r="W49" s="120" t="str">
        <f t="shared" si="6"/>
        <v>Cada 2 años</v>
      </c>
      <c r="X49" s="121" t="str">
        <f t="shared" si="7"/>
        <v/>
      </c>
      <c r="Y49" s="121">
        <f t="shared" si="8"/>
        <v>0</v>
      </c>
      <c r="Z49" s="121" t="str">
        <f t="shared" si="9"/>
        <v/>
      </c>
      <c r="AA49" s="121">
        <f t="shared" si="10"/>
        <v>0</v>
      </c>
      <c r="AB49" s="95"/>
    </row>
    <row r="50" spans="2:28" s="96" customFormat="1" ht="39.6" x14ac:dyDescent="0.3">
      <c r="B50" s="94"/>
      <c r="C50" s="124"/>
      <c r="D50" s="109"/>
      <c r="E50" s="109"/>
      <c r="F50" s="109"/>
      <c r="G50" s="109"/>
      <c r="H50" s="114">
        <f t="shared" si="0"/>
        <v>0</v>
      </c>
      <c r="I50" s="90" t="str">
        <f t="shared" si="11"/>
        <v>Bajo</v>
      </c>
      <c r="J50" s="115">
        <f t="shared" si="12"/>
        <v>1</v>
      </c>
      <c r="K50" s="118" t="s">
        <v>102</v>
      </c>
      <c r="L50" s="116">
        <f>INDEX(Tiempo_Ult_Aud_Calif,MATCH('Priorización B'!K50,Tiempo_Ult_Aud_Def,0))</f>
        <v>3</v>
      </c>
      <c r="M50" s="119" t="s">
        <v>113</v>
      </c>
      <c r="N50" s="117">
        <f t="shared" si="14"/>
        <v>4</v>
      </c>
      <c r="O50" s="119" t="s">
        <v>125</v>
      </c>
      <c r="P50" s="120">
        <f t="shared" si="2"/>
        <v>4</v>
      </c>
      <c r="Q50" s="122" t="s">
        <v>130</v>
      </c>
      <c r="R50" s="120">
        <f t="shared" si="3"/>
        <v>3</v>
      </c>
      <c r="S50" s="119" t="s">
        <v>53</v>
      </c>
      <c r="T50" s="120">
        <f t="shared" si="4"/>
        <v>4</v>
      </c>
      <c r="U50" s="91">
        <f t="shared" si="13"/>
        <v>3.1</v>
      </c>
      <c r="V50" s="91" t="str">
        <f t="shared" si="5"/>
        <v>Alto</v>
      </c>
      <c r="W50" s="120" t="str">
        <f t="shared" si="6"/>
        <v>Cada 2 años</v>
      </c>
      <c r="X50" s="121" t="str">
        <f t="shared" si="7"/>
        <v/>
      </c>
      <c r="Y50" s="121">
        <f t="shared" si="8"/>
        <v>0</v>
      </c>
      <c r="Z50" s="121" t="str">
        <f t="shared" si="9"/>
        <v/>
      </c>
      <c r="AA50" s="121">
        <f t="shared" si="10"/>
        <v>0</v>
      </c>
      <c r="AB50" s="95"/>
    </row>
    <row r="51" spans="2:28" s="96" customFormat="1" ht="39.6" x14ac:dyDescent="0.3">
      <c r="B51" s="94"/>
      <c r="C51" s="124"/>
      <c r="D51" s="109"/>
      <c r="E51" s="109"/>
      <c r="F51" s="109"/>
      <c r="G51" s="109"/>
      <c r="H51" s="114">
        <f t="shared" si="0"/>
        <v>0</v>
      </c>
      <c r="I51" s="90" t="str">
        <f t="shared" si="11"/>
        <v>Bajo</v>
      </c>
      <c r="J51" s="115">
        <f t="shared" si="12"/>
        <v>1</v>
      </c>
      <c r="K51" s="118" t="s">
        <v>102</v>
      </c>
      <c r="L51" s="116">
        <f>INDEX(Tiempo_Ult_Aud_Calif,MATCH('Priorización B'!K51,Tiempo_Ult_Aud_Def,0))</f>
        <v>3</v>
      </c>
      <c r="M51" s="119" t="s">
        <v>113</v>
      </c>
      <c r="N51" s="117">
        <f t="shared" si="14"/>
        <v>4</v>
      </c>
      <c r="O51" s="119" t="s">
        <v>125</v>
      </c>
      <c r="P51" s="120">
        <f t="shared" si="2"/>
        <v>4</v>
      </c>
      <c r="Q51" s="122" t="s">
        <v>130</v>
      </c>
      <c r="R51" s="120">
        <f t="shared" si="3"/>
        <v>3</v>
      </c>
      <c r="S51" s="119" t="s">
        <v>53</v>
      </c>
      <c r="T51" s="120">
        <f t="shared" si="4"/>
        <v>4</v>
      </c>
      <c r="U51" s="91">
        <f t="shared" si="13"/>
        <v>3.1</v>
      </c>
      <c r="V51" s="91" t="str">
        <f t="shared" si="5"/>
        <v>Alto</v>
      </c>
      <c r="W51" s="120" t="str">
        <f t="shared" si="6"/>
        <v>Cada 2 años</v>
      </c>
      <c r="X51" s="121" t="str">
        <f t="shared" si="7"/>
        <v/>
      </c>
      <c r="Y51" s="121">
        <f t="shared" si="8"/>
        <v>0</v>
      </c>
      <c r="Z51" s="121" t="str">
        <f t="shared" si="9"/>
        <v/>
      </c>
      <c r="AA51" s="121">
        <f t="shared" si="10"/>
        <v>0</v>
      </c>
      <c r="AB51" s="95"/>
    </row>
    <row r="52" spans="2:28" s="96" customFormat="1" ht="39.6" x14ac:dyDescent="0.3">
      <c r="B52" s="94"/>
      <c r="C52" s="124"/>
      <c r="D52" s="109"/>
      <c r="E52" s="109"/>
      <c r="F52" s="109"/>
      <c r="G52" s="109"/>
      <c r="H52" s="114">
        <f t="shared" si="0"/>
        <v>0</v>
      </c>
      <c r="I52" s="90" t="str">
        <f t="shared" si="11"/>
        <v>Bajo</v>
      </c>
      <c r="J52" s="115">
        <f t="shared" si="12"/>
        <v>1</v>
      </c>
      <c r="K52" s="118" t="s">
        <v>102</v>
      </c>
      <c r="L52" s="116">
        <f>INDEX(Tiempo_Ult_Aud_Calif,MATCH('Priorización B'!K52,Tiempo_Ult_Aud_Def,0))</f>
        <v>3</v>
      </c>
      <c r="M52" s="119" t="s">
        <v>113</v>
      </c>
      <c r="N52" s="117">
        <f t="shared" si="14"/>
        <v>4</v>
      </c>
      <c r="O52" s="119" t="s">
        <v>125</v>
      </c>
      <c r="P52" s="120">
        <f t="shared" si="2"/>
        <v>4</v>
      </c>
      <c r="Q52" s="122" t="s">
        <v>130</v>
      </c>
      <c r="R52" s="120">
        <f t="shared" si="3"/>
        <v>3</v>
      </c>
      <c r="S52" s="119" t="s">
        <v>53</v>
      </c>
      <c r="T52" s="120">
        <f t="shared" si="4"/>
        <v>4</v>
      </c>
      <c r="U52" s="91">
        <f t="shared" si="13"/>
        <v>3.1</v>
      </c>
      <c r="V52" s="91" t="str">
        <f t="shared" si="5"/>
        <v>Alto</v>
      </c>
      <c r="W52" s="120" t="str">
        <f t="shared" si="6"/>
        <v>Cada 2 años</v>
      </c>
      <c r="X52" s="121" t="str">
        <f t="shared" si="7"/>
        <v/>
      </c>
      <c r="Y52" s="121">
        <f t="shared" si="8"/>
        <v>0</v>
      </c>
      <c r="Z52" s="121" t="str">
        <f t="shared" si="9"/>
        <v/>
      </c>
      <c r="AA52" s="121">
        <f t="shared" si="10"/>
        <v>0</v>
      </c>
      <c r="AB52" s="95"/>
    </row>
    <row r="53" spans="2:28" s="96" customFormat="1" ht="39.6" x14ac:dyDescent="0.3">
      <c r="B53" s="94"/>
      <c r="C53" s="124"/>
      <c r="D53" s="109"/>
      <c r="E53" s="109"/>
      <c r="F53" s="109"/>
      <c r="G53" s="109"/>
      <c r="H53" s="114">
        <f t="shared" si="0"/>
        <v>0</v>
      </c>
      <c r="I53" s="90" t="str">
        <f t="shared" si="11"/>
        <v>Bajo</v>
      </c>
      <c r="J53" s="115">
        <f t="shared" si="12"/>
        <v>1</v>
      </c>
      <c r="K53" s="118" t="s">
        <v>102</v>
      </c>
      <c r="L53" s="116">
        <f>INDEX(Tiempo_Ult_Aud_Calif,MATCH('Priorización B'!K53,Tiempo_Ult_Aud_Def,0))</f>
        <v>3</v>
      </c>
      <c r="M53" s="119" t="s">
        <v>113</v>
      </c>
      <c r="N53" s="117">
        <f t="shared" si="14"/>
        <v>4</v>
      </c>
      <c r="O53" s="119" t="s">
        <v>125</v>
      </c>
      <c r="P53" s="120">
        <f t="shared" si="2"/>
        <v>4</v>
      </c>
      <c r="Q53" s="122" t="s">
        <v>130</v>
      </c>
      <c r="R53" s="120">
        <f t="shared" si="3"/>
        <v>3</v>
      </c>
      <c r="S53" s="119" t="s">
        <v>53</v>
      </c>
      <c r="T53" s="120">
        <f t="shared" si="4"/>
        <v>4</v>
      </c>
      <c r="U53" s="91">
        <f t="shared" si="13"/>
        <v>3.1</v>
      </c>
      <c r="V53" s="91" t="str">
        <f t="shared" si="5"/>
        <v>Alto</v>
      </c>
      <c r="W53" s="120" t="str">
        <f t="shared" si="6"/>
        <v>Cada 2 años</v>
      </c>
      <c r="X53" s="121" t="str">
        <f t="shared" si="7"/>
        <v/>
      </c>
      <c r="Y53" s="121">
        <f t="shared" si="8"/>
        <v>0</v>
      </c>
      <c r="Z53" s="121" t="str">
        <f t="shared" si="9"/>
        <v/>
      </c>
      <c r="AA53" s="121">
        <f t="shared" si="10"/>
        <v>0</v>
      </c>
      <c r="AB53" s="95"/>
    </row>
    <row r="54" spans="2:28" s="96" customFormat="1" ht="39.6" x14ac:dyDescent="0.3">
      <c r="B54" s="94"/>
      <c r="C54" s="124"/>
      <c r="D54" s="109"/>
      <c r="E54" s="109"/>
      <c r="F54" s="109"/>
      <c r="G54" s="109"/>
      <c r="H54" s="114">
        <f t="shared" si="0"/>
        <v>0</v>
      </c>
      <c r="I54" s="90" t="str">
        <f t="shared" si="11"/>
        <v>Bajo</v>
      </c>
      <c r="J54" s="115">
        <f t="shared" si="12"/>
        <v>1</v>
      </c>
      <c r="K54" s="118" t="s">
        <v>102</v>
      </c>
      <c r="L54" s="116">
        <f>INDEX(Tiempo_Ult_Aud_Calif,MATCH('Priorización B'!K54,Tiempo_Ult_Aud_Def,0))</f>
        <v>3</v>
      </c>
      <c r="M54" s="119" t="s">
        <v>113</v>
      </c>
      <c r="N54" s="117">
        <f t="shared" si="14"/>
        <v>4</v>
      </c>
      <c r="O54" s="119" t="s">
        <v>125</v>
      </c>
      <c r="P54" s="120">
        <f t="shared" si="2"/>
        <v>4</v>
      </c>
      <c r="Q54" s="122" t="s">
        <v>130</v>
      </c>
      <c r="R54" s="120">
        <f t="shared" si="3"/>
        <v>3</v>
      </c>
      <c r="S54" s="119" t="s">
        <v>53</v>
      </c>
      <c r="T54" s="120">
        <f t="shared" si="4"/>
        <v>4</v>
      </c>
      <c r="U54" s="91">
        <f t="shared" si="13"/>
        <v>3.1</v>
      </c>
      <c r="V54" s="91" t="str">
        <f t="shared" si="5"/>
        <v>Alto</v>
      </c>
      <c r="W54" s="120" t="str">
        <f t="shared" si="6"/>
        <v>Cada 2 años</v>
      </c>
      <c r="X54" s="121" t="str">
        <f t="shared" si="7"/>
        <v/>
      </c>
      <c r="Y54" s="121">
        <f t="shared" si="8"/>
        <v>0</v>
      </c>
      <c r="Z54" s="121" t="str">
        <f t="shared" si="9"/>
        <v/>
      </c>
      <c r="AA54" s="121">
        <f t="shared" si="10"/>
        <v>0</v>
      </c>
      <c r="AB54" s="95"/>
    </row>
    <row r="55" spans="2:28" s="96" customFormat="1" ht="39.6" x14ac:dyDescent="0.3">
      <c r="B55" s="94"/>
      <c r="C55" s="124"/>
      <c r="D55" s="109"/>
      <c r="E55" s="109"/>
      <c r="F55" s="109"/>
      <c r="G55" s="109"/>
      <c r="H55" s="114">
        <f t="shared" si="0"/>
        <v>0</v>
      </c>
      <c r="I55" s="90" t="str">
        <f t="shared" si="11"/>
        <v>Bajo</v>
      </c>
      <c r="J55" s="115">
        <f t="shared" si="12"/>
        <v>1</v>
      </c>
      <c r="K55" s="118" t="s">
        <v>102</v>
      </c>
      <c r="L55" s="116">
        <f>INDEX(Tiempo_Ult_Aud_Calif,MATCH('Priorización B'!K55,Tiempo_Ult_Aud_Def,0))</f>
        <v>3</v>
      </c>
      <c r="M55" s="119" t="s">
        <v>113</v>
      </c>
      <c r="N55" s="117">
        <f t="shared" si="14"/>
        <v>4</v>
      </c>
      <c r="O55" s="119" t="s">
        <v>125</v>
      </c>
      <c r="P55" s="120">
        <f t="shared" si="2"/>
        <v>4</v>
      </c>
      <c r="Q55" s="122" t="s">
        <v>130</v>
      </c>
      <c r="R55" s="120">
        <f t="shared" si="3"/>
        <v>3</v>
      </c>
      <c r="S55" s="119" t="s">
        <v>53</v>
      </c>
      <c r="T55" s="120">
        <f t="shared" si="4"/>
        <v>4</v>
      </c>
      <c r="U55" s="91">
        <f t="shared" si="13"/>
        <v>3.1</v>
      </c>
      <c r="V55" s="91" t="str">
        <f t="shared" si="5"/>
        <v>Alto</v>
      </c>
      <c r="W55" s="120" t="str">
        <f t="shared" si="6"/>
        <v>Cada 2 años</v>
      </c>
      <c r="X55" s="121" t="str">
        <f t="shared" si="7"/>
        <v/>
      </c>
      <c r="Y55" s="121">
        <f t="shared" si="8"/>
        <v>0</v>
      </c>
      <c r="Z55" s="121" t="str">
        <f t="shared" si="9"/>
        <v/>
      </c>
      <c r="AA55" s="121">
        <f t="shared" si="10"/>
        <v>0</v>
      </c>
      <c r="AB55" s="95"/>
    </row>
    <row r="56" spans="2:28" s="96" customFormat="1" ht="39.6" x14ac:dyDescent="0.3">
      <c r="B56" s="94"/>
      <c r="C56" s="124"/>
      <c r="D56" s="109"/>
      <c r="E56" s="109"/>
      <c r="F56" s="109"/>
      <c r="G56" s="109"/>
      <c r="H56" s="114">
        <f t="shared" si="0"/>
        <v>0</v>
      </c>
      <c r="I56" s="90" t="str">
        <f t="shared" si="11"/>
        <v>Bajo</v>
      </c>
      <c r="J56" s="115">
        <f t="shared" si="12"/>
        <v>1</v>
      </c>
      <c r="K56" s="118" t="s">
        <v>102</v>
      </c>
      <c r="L56" s="116">
        <f>INDEX(Tiempo_Ult_Aud_Calif,MATCH('Priorización B'!K56,Tiempo_Ult_Aud_Def,0))</f>
        <v>3</v>
      </c>
      <c r="M56" s="119" t="s">
        <v>113</v>
      </c>
      <c r="N56" s="117">
        <f t="shared" si="14"/>
        <v>4</v>
      </c>
      <c r="O56" s="119" t="s">
        <v>125</v>
      </c>
      <c r="P56" s="120">
        <f t="shared" si="2"/>
        <v>4</v>
      </c>
      <c r="Q56" s="122" t="s">
        <v>130</v>
      </c>
      <c r="R56" s="120">
        <f t="shared" si="3"/>
        <v>3</v>
      </c>
      <c r="S56" s="119" t="s">
        <v>53</v>
      </c>
      <c r="T56" s="120">
        <f t="shared" si="4"/>
        <v>4</v>
      </c>
      <c r="U56" s="91">
        <f t="shared" si="13"/>
        <v>3.1</v>
      </c>
      <c r="V56" s="91" t="str">
        <f t="shared" si="5"/>
        <v>Alto</v>
      </c>
      <c r="W56" s="120" t="str">
        <f t="shared" si="6"/>
        <v>Cada 2 años</v>
      </c>
      <c r="X56" s="121" t="str">
        <f t="shared" si="7"/>
        <v/>
      </c>
      <c r="Y56" s="121">
        <f t="shared" si="8"/>
        <v>0</v>
      </c>
      <c r="Z56" s="121" t="str">
        <f t="shared" si="9"/>
        <v/>
      </c>
      <c r="AA56" s="121">
        <f t="shared" si="10"/>
        <v>0</v>
      </c>
      <c r="AB56" s="95"/>
    </row>
    <row r="57" spans="2:28" s="96" customFormat="1" ht="39.6" x14ac:dyDescent="0.3">
      <c r="B57" s="94"/>
      <c r="C57" s="124"/>
      <c r="D57" s="109"/>
      <c r="E57" s="109"/>
      <c r="F57" s="109"/>
      <c r="G57" s="109"/>
      <c r="H57" s="114">
        <f t="shared" si="0"/>
        <v>0</v>
      </c>
      <c r="I57" s="90" t="str">
        <f t="shared" si="11"/>
        <v>Bajo</v>
      </c>
      <c r="J57" s="115">
        <f t="shared" si="12"/>
        <v>1</v>
      </c>
      <c r="K57" s="118" t="s">
        <v>102</v>
      </c>
      <c r="L57" s="116">
        <f>INDEX(Tiempo_Ult_Aud_Calif,MATCH('Priorización B'!K57,Tiempo_Ult_Aud_Def,0))</f>
        <v>3</v>
      </c>
      <c r="M57" s="119" t="s">
        <v>113</v>
      </c>
      <c r="N57" s="117">
        <f t="shared" si="14"/>
        <v>4</v>
      </c>
      <c r="O57" s="119" t="s">
        <v>125</v>
      </c>
      <c r="P57" s="120">
        <f t="shared" si="2"/>
        <v>4</v>
      </c>
      <c r="Q57" s="122" t="s">
        <v>130</v>
      </c>
      <c r="R57" s="120">
        <f t="shared" si="3"/>
        <v>3</v>
      </c>
      <c r="S57" s="119" t="s">
        <v>53</v>
      </c>
      <c r="T57" s="120">
        <f t="shared" si="4"/>
        <v>4</v>
      </c>
      <c r="U57" s="91">
        <f t="shared" si="13"/>
        <v>3.1</v>
      </c>
      <c r="V57" s="91" t="str">
        <f t="shared" si="5"/>
        <v>Alto</v>
      </c>
      <c r="W57" s="120" t="str">
        <f t="shared" si="6"/>
        <v>Cada 2 años</v>
      </c>
      <c r="X57" s="121" t="str">
        <f t="shared" si="7"/>
        <v/>
      </c>
      <c r="Y57" s="121">
        <f t="shared" si="8"/>
        <v>0</v>
      </c>
      <c r="Z57" s="121" t="str">
        <f t="shared" si="9"/>
        <v/>
      </c>
      <c r="AA57" s="121">
        <f t="shared" si="10"/>
        <v>0</v>
      </c>
      <c r="AB57" s="95"/>
    </row>
    <row r="58" spans="2:28" s="96" customFormat="1" ht="39.6" x14ac:dyDescent="0.3">
      <c r="B58" s="94"/>
      <c r="C58" s="124"/>
      <c r="D58" s="109"/>
      <c r="E58" s="109"/>
      <c r="F58" s="109"/>
      <c r="G58" s="109"/>
      <c r="H58" s="114">
        <f t="shared" si="0"/>
        <v>0</v>
      </c>
      <c r="I58" s="90" t="str">
        <f t="shared" si="11"/>
        <v>Bajo</v>
      </c>
      <c r="J58" s="115">
        <f t="shared" si="12"/>
        <v>1</v>
      </c>
      <c r="K58" s="118" t="s">
        <v>102</v>
      </c>
      <c r="L58" s="116">
        <f>INDEX(Tiempo_Ult_Aud_Calif,MATCH('Priorización B'!K58,Tiempo_Ult_Aud_Def,0))</f>
        <v>3</v>
      </c>
      <c r="M58" s="119" t="s">
        <v>113</v>
      </c>
      <c r="N58" s="117">
        <f t="shared" si="14"/>
        <v>4</v>
      </c>
      <c r="O58" s="119" t="s">
        <v>125</v>
      </c>
      <c r="P58" s="120">
        <f t="shared" si="2"/>
        <v>4</v>
      </c>
      <c r="Q58" s="122" t="s">
        <v>130</v>
      </c>
      <c r="R58" s="120">
        <f t="shared" si="3"/>
        <v>3</v>
      </c>
      <c r="S58" s="119" t="s">
        <v>53</v>
      </c>
      <c r="T58" s="120">
        <f t="shared" si="4"/>
        <v>4</v>
      </c>
      <c r="U58" s="91">
        <f t="shared" si="13"/>
        <v>3.1</v>
      </c>
      <c r="V58" s="91" t="str">
        <f t="shared" si="5"/>
        <v>Alto</v>
      </c>
      <c r="W58" s="120" t="str">
        <f t="shared" si="6"/>
        <v>Cada 2 años</v>
      </c>
      <c r="X58" s="121" t="str">
        <f t="shared" si="7"/>
        <v/>
      </c>
      <c r="Y58" s="121">
        <f t="shared" si="8"/>
        <v>0</v>
      </c>
      <c r="Z58" s="121" t="str">
        <f t="shared" si="9"/>
        <v/>
      </c>
      <c r="AA58" s="121">
        <f t="shared" si="10"/>
        <v>0</v>
      </c>
      <c r="AB58" s="95"/>
    </row>
    <row r="59" spans="2:28" s="96" customFormat="1" ht="39.6" x14ac:dyDescent="0.3">
      <c r="B59" s="94"/>
      <c r="C59" s="124"/>
      <c r="D59" s="109"/>
      <c r="E59" s="109"/>
      <c r="F59" s="109"/>
      <c r="G59" s="109"/>
      <c r="H59" s="114">
        <f t="shared" si="0"/>
        <v>0</v>
      </c>
      <c r="I59" s="90" t="str">
        <f t="shared" si="11"/>
        <v>Bajo</v>
      </c>
      <c r="J59" s="115">
        <f t="shared" si="12"/>
        <v>1</v>
      </c>
      <c r="K59" s="118" t="s">
        <v>102</v>
      </c>
      <c r="L59" s="116">
        <f>INDEX(Tiempo_Ult_Aud_Calif,MATCH('Priorización B'!K59,Tiempo_Ult_Aud_Def,0))</f>
        <v>3</v>
      </c>
      <c r="M59" s="119" t="s">
        <v>113</v>
      </c>
      <c r="N59" s="117">
        <f t="shared" si="14"/>
        <v>4</v>
      </c>
      <c r="O59" s="119" t="s">
        <v>125</v>
      </c>
      <c r="P59" s="120">
        <f t="shared" si="2"/>
        <v>4</v>
      </c>
      <c r="Q59" s="122" t="s">
        <v>130</v>
      </c>
      <c r="R59" s="120">
        <f t="shared" si="3"/>
        <v>3</v>
      </c>
      <c r="S59" s="119" t="s">
        <v>53</v>
      </c>
      <c r="T59" s="120">
        <f t="shared" si="4"/>
        <v>4</v>
      </c>
      <c r="U59" s="91">
        <f t="shared" si="13"/>
        <v>3.1</v>
      </c>
      <c r="V59" s="91" t="str">
        <f t="shared" si="5"/>
        <v>Alto</v>
      </c>
      <c r="W59" s="120" t="str">
        <f t="shared" si="6"/>
        <v>Cada 2 años</v>
      </c>
      <c r="X59" s="121" t="str">
        <f t="shared" si="7"/>
        <v/>
      </c>
      <c r="Y59" s="121">
        <f t="shared" si="8"/>
        <v>0</v>
      </c>
      <c r="Z59" s="121" t="str">
        <f t="shared" si="9"/>
        <v/>
      </c>
      <c r="AA59" s="121">
        <f t="shared" si="10"/>
        <v>0</v>
      </c>
      <c r="AB59" s="95"/>
    </row>
    <row r="60" spans="2:28" s="96" customFormat="1" ht="39.6" x14ac:dyDescent="0.3">
      <c r="B60" s="94"/>
      <c r="C60" s="124"/>
      <c r="D60" s="109"/>
      <c r="E60" s="109"/>
      <c r="F60" s="109"/>
      <c r="G60" s="109"/>
      <c r="H60" s="114">
        <f t="shared" si="0"/>
        <v>0</v>
      </c>
      <c r="I60" s="90" t="str">
        <f t="shared" si="11"/>
        <v>Bajo</v>
      </c>
      <c r="J60" s="115">
        <f t="shared" si="12"/>
        <v>1</v>
      </c>
      <c r="K60" s="118" t="s">
        <v>102</v>
      </c>
      <c r="L60" s="116">
        <f>INDEX(Tiempo_Ult_Aud_Calif,MATCH('Priorización B'!K60,Tiempo_Ult_Aud_Def,0))</f>
        <v>3</v>
      </c>
      <c r="M60" s="119" t="s">
        <v>113</v>
      </c>
      <c r="N60" s="117">
        <f t="shared" si="14"/>
        <v>4</v>
      </c>
      <c r="O60" s="119" t="s">
        <v>125</v>
      </c>
      <c r="P60" s="120">
        <f t="shared" si="2"/>
        <v>4</v>
      </c>
      <c r="Q60" s="122" t="s">
        <v>130</v>
      </c>
      <c r="R60" s="120">
        <f t="shared" si="3"/>
        <v>3</v>
      </c>
      <c r="S60" s="119" t="s">
        <v>53</v>
      </c>
      <c r="T60" s="120">
        <f t="shared" si="4"/>
        <v>4</v>
      </c>
      <c r="U60" s="91">
        <f t="shared" si="13"/>
        <v>3.1</v>
      </c>
      <c r="V60" s="91" t="str">
        <f t="shared" si="5"/>
        <v>Alto</v>
      </c>
      <c r="W60" s="120" t="str">
        <f t="shared" si="6"/>
        <v>Cada 2 años</v>
      </c>
      <c r="X60" s="121" t="str">
        <f t="shared" si="7"/>
        <v/>
      </c>
      <c r="Y60" s="121">
        <f t="shared" si="8"/>
        <v>0</v>
      </c>
      <c r="Z60" s="121" t="str">
        <f t="shared" si="9"/>
        <v/>
      </c>
      <c r="AA60" s="121">
        <f t="shared" si="10"/>
        <v>0</v>
      </c>
      <c r="AB60" s="95"/>
    </row>
    <row r="61" spans="2:28" s="96" customFormat="1" ht="39.6" x14ac:dyDescent="0.3">
      <c r="B61" s="94"/>
      <c r="C61" s="124"/>
      <c r="D61" s="109"/>
      <c r="E61" s="109"/>
      <c r="F61" s="109"/>
      <c r="G61" s="109"/>
      <c r="H61" s="114">
        <f t="shared" si="0"/>
        <v>0</v>
      </c>
      <c r="I61" s="90" t="str">
        <f t="shared" si="11"/>
        <v>Bajo</v>
      </c>
      <c r="J61" s="115">
        <f t="shared" si="12"/>
        <v>1</v>
      </c>
      <c r="K61" s="118" t="s">
        <v>102</v>
      </c>
      <c r="L61" s="116">
        <f>INDEX(Tiempo_Ult_Aud_Calif,MATCH('Priorización B'!K61,Tiempo_Ult_Aud_Def,0))</f>
        <v>3</v>
      </c>
      <c r="M61" s="119" t="s">
        <v>113</v>
      </c>
      <c r="N61" s="117">
        <f t="shared" si="14"/>
        <v>4</v>
      </c>
      <c r="O61" s="119" t="s">
        <v>125</v>
      </c>
      <c r="P61" s="120">
        <f t="shared" si="2"/>
        <v>4</v>
      </c>
      <c r="Q61" s="122" t="s">
        <v>130</v>
      </c>
      <c r="R61" s="120">
        <f t="shared" si="3"/>
        <v>3</v>
      </c>
      <c r="S61" s="119" t="s">
        <v>53</v>
      </c>
      <c r="T61" s="120">
        <f t="shared" si="4"/>
        <v>4</v>
      </c>
      <c r="U61" s="91">
        <f t="shared" si="13"/>
        <v>3.1</v>
      </c>
      <c r="V61" s="91" t="str">
        <f t="shared" si="5"/>
        <v>Alto</v>
      </c>
      <c r="W61" s="120" t="str">
        <f t="shared" si="6"/>
        <v>Cada 2 años</v>
      </c>
      <c r="X61" s="121" t="str">
        <f t="shared" si="7"/>
        <v/>
      </c>
      <c r="Y61" s="121">
        <f t="shared" si="8"/>
        <v>0</v>
      </c>
      <c r="Z61" s="121" t="str">
        <f t="shared" si="9"/>
        <v/>
      </c>
      <c r="AA61" s="121">
        <f t="shared" si="10"/>
        <v>0</v>
      </c>
      <c r="AB61" s="95"/>
    </row>
    <row r="62" spans="2:28" s="96" customFormat="1" ht="39.6" x14ac:dyDescent="0.3">
      <c r="B62" s="94"/>
      <c r="C62" s="124"/>
      <c r="D62" s="109"/>
      <c r="E62" s="109"/>
      <c r="F62" s="109"/>
      <c r="G62" s="109"/>
      <c r="H62" s="114">
        <f t="shared" si="0"/>
        <v>0</v>
      </c>
      <c r="I62" s="90" t="str">
        <f t="shared" si="11"/>
        <v>Bajo</v>
      </c>
      <c r="J62" s="115">
        <f t="shared" si="12"/>
        <v>1</v>
      </c>
      <c r="K62" s="118" t="s">
        <v>102</v>
      </c>
      <c r="L62" s="116">
        <f>INDEX(Tiempo_Ult_Aud_Calif,MATCH('Priorización B'!K62,Tiempo_Ult_Aud_Def,0))</f>
        <v>3</v>
      </c>
      <c r="M62" s="119" t="s">
        <v>113</v>
      </c>
      <c r="N62" s="117">
        <f t="shared" si="14"/>
        <v>4</v>
      </c>
      <c r="O62" s="119" t="s">
        <v>125</v>
      </c>
      <c r="P62" s="120">
        <f t="shared" si="2"/>
        <v>4</v>
      </c>
      <c r="Q62" s="122" t="s">
        <v>130</v>
      </c>
      <c r="R62" s="120">
        <f t="shared" si="3"/>
        <v>3</v>
      </c>
      <c r="S62" s="119" t="s">
        <v>53</v>
      </c>
      <c r="T62" s="120">
        <f t="shared" si="4"/>
        <v>4</v>
      </c>
      <c r="U62" s="91">
        <f t="shared" si="13"/>
        <v>3.1</v>
      </c>
      <c r="V62" s="91" t="str">
        <f t="shared" si="5"/>
        <v>Alto</v>
      </c>
      <c r="W62" s="120" t="str">
        <f t="shared" si="6"/>
        <v>Cada 2 años</v>
      </c>
      <c r="X62" s="121" t="str">
        <f t="shared" si="7"/>
        <v/>
      </c>
      <c r="Y62" s="121">
        <f t="shared" si="8"/>
        <v>0</v>
      </c>
      <c r="Z62" s="121" t="str">
        <f t="shared" si="9"/>
        <v/>
      </c>
      <c r="AA62" s="121">
        <f t="shared" si="10"/>
        <v>0</v>
      </c>
      <c r="AB62" s="95"/>
    </row>
    <row r="63" spans="2:28" s="96" customFormat="1" ht="39.6" x14ac:dyDescent="0.3">
      <c r="B63" s="94"/>
      <c r="C63" s="124"/>
      <c r="D63" s="109"/>
      <c r="E63" s="109"/>
      <c r="F63" s="109"/>
      <c r="G63" s="109"/>
      <c r="H63" s="114">
        <f t="shared" si="0"/>
        <v>0</v>
      </c>
      <c r="I63" s="90" t="str">
        <f t="shared" si="11"/>
        <v>Bajo</v>
      </c>
      <c r="J63" s="115">
        <f t="shared" si="12"/>
        <v>1</v>
      </c>
      <c r="K63" s="118" t="s">
        <v>102</v>
      </c>
      <c r="L63" s="116">
        <f>INDEX(Tiempo_Ult_Aud_Calif,MATCH('Priorización B'!K63,Tiempo_Ult_Aud_Def,0))</f>
        <v>3</v>
      </c>
      <c r="M63" s="119" t="s">
        <v>113</v>
      </c>
      <c r="N63" s="117">
        <f t="shared" si="14"/>
        <v>4</v>
      </c>
      <c r="O63" s="119" t="s">
        <v>125</v>
      </c>
      <c r="P63" s="120">
        <f t="shared" si="2"/>
        <v>4</v>
      </c>
      <c r="Q63" s="122" t="s">
        <v>130</v>
      </c>
      <c r="R63" s="120">
        <f t="shared" si="3"/>
        <v>3</v>
      </c>
      <c r="S63" s="119" t="s">
        <v>53</v>
      </c>
      <c r="T63" s="120">
        <f t="shared" si="4"/>
        <v>4</v>
      </c>
      <c r="U63" s="91">
        <f t="shared" si="13"/>
        <v>3.1</v>
      </c>
      <c r="V63" s="91" t="str">
        <f t="shared" si="5"/>
        <v>Alto</v>
      </c>
      <c r="W63" s="120" t="str">
        <f t="shared" si="6"/>
        <v>Cada 2 años</v>
      </c>
      <c r="X63" s="121" t="str">
        <f t="shared" si="7"/>
        <v/>
      </c>
      <c r="Y63" s="121">
        <f t="shared" si="8"/>
        <v>0</v>
      </c>
      <c r="Z63" s="121" t="str">
        <f t="shared" si="9"/>
        <v/>
      </c>
      <c r="AA63" s="121">
        <f t="shared" si="10"/>
        <v>0</v>
      </c>
      <c r="AB63" s="95"/>
    </row>
    <row r="64" spans="2:28" s="96" customFormat="1" ht="22.5" customHeight="1" x14ac:dyDescent="0.3">
      <c r="B64" s="94"/>
      <c r="C64" s="124"/>
      <c r="D64" s="110"/>
      <c r="E64" s="110"/>
      <c r="F64" s="110"/>
      <c r="G64" s="110"/>
      <c r="H64" s="114">
        <f t="shared" si="0"/>
        <v>0</v>
      </c>
      <c r="I64" s="97" t="str">
        <f t="shared" si="11"/>
        <v>Bajo</v>
      </c>
      <c r="J64" s="115">
        <f t="shared" si="12"/>
        <v>1</v>
      </c>
      <c r="K64" s="118" t="s">
        <v>102</v>
      </c>
      <c r="L64" s="116">
        <f>INDEX(Tiempo_Ult_Aud_Calif,MATCH('Priorización B'!K64,Tiempo_Ult_Aud_Def,0))</f>
        <v>3</v>
      </c>
      <c r="M64" s="119" t="s">
        <v>113</v>
      </c>
      <c r="N64" s="117">
        <f t="shared" si="14"/>
        <v>4</v>
      </c>
      <c r="O64" s="119" t="s">
        <v>125</v>
      </c>
      <c r="P64" s="120">
        <f t="shared" si="2"/>
        <v>4</v>
      </c>
      <c r="Q64" s="122" t="s">
        <v>130</v>
      </c>
      <c r="R64" s="120">
        <f t="shared" si="3"/>
        <v>3</v>
      </c>
      <c r="S64" s="119" t="s">
        <v>53</v>
      </c>
      <c r="T64" s="120">
        <f t="shared" si="4"/>
        <v>4</v>
      </c>
      <c r="U64" s="91">
        <f t="shared" si="13"/>
        <v>3.1</v>
      </c>
      <c r="V64" s="91" t="str">
        <f t="shared" si="5"/>
        <v>Alto</v>
      </c>
      <c r="W64" s="120" t="str">
        <f t="shared" si="6"/>
        <v>Cada 2 años</v>
      </c>
      <c r="X64" s="121" t="str">
        <f t="shared" si="7"/>
        <v/>
      </c>
      <c r="Y64" s="121">
        <f t="shared" si="8"/>
        <v>0</v>
      </c>
      <c r="Z64" s="121" t="str">
        <f t="shared" si="9"/>
        <v/>
      </c>
      <c r="AA64" s="121">
        <f t="shared" si="10"/>
        <v>0</v>
      </c>
      <c r="AB64" s="95"/>
    </row>
    <row r="65" spans="2:28" s="96" customFormat="1" ht="40.200000000000003" thickBot="1" x14ac:dyDescent="0.35">
      <c r="B65" s="94"/>
      <c r="C65" s="125"/>
      <c r="D65" s="111"/>
      <c r="E65" s="111"/>
      <c r="F65" s="111"/>
      <c r="G65" s="111"/>
      <c r="H65" s="114">
        <f t="shared" si="0"/>
        <v>0</v>
      </c>
      <c r="I65" s="98" t="str">
        <f t="shared" si="11"/>
        <v>Bajo</v>
      </c>
      <c r="J65" s="115">
        <f t="shared" si="12"/>
        <v>1</v>
      </c>
      <c r="K65" s="118" t="s">
        <v>102</v>
      </c>
      <c r="L65" s="116">
        <f>INDEX(Tiempo_Ult_Aud_Calif,MATCH('Priorización B'!K65,Tiempo_Ult_Aud_Def,0))</f>
        <v>3</v>
      </c>
      <c r="M65" s="119" t="s">
        <v>113</v>
      </c>
      <c r="N65" s="117">
        <f t="shared" si="14"/>
        <v>4</v>
      </c>
      <c r="O65" s="119" t="s">
        <v>125</v>
      </c>
      <c r="P65" s="120">
        <f t="shared" si="2"/>
        <v>4</v>
      </c>
      <c r="Q65" s="122" t="s">
        <v>130</v>
      </c>
      <c r="R65" s="120">
        <f t="shared" si="3"/>
        <v>3</v>
      </c>
      <c r="S65" s="119" t="s">
        <v>53</v>
      </c>
      <c r="T65" s="120">
        <f t="shared" si="4"/>
        <v>4</v>
      </c>
      <c r="U65" s="91">
        <f t="shared" si="13"/>
        <v>3.1</v>
      </c>
      <c r="V65" s="91" t="str">
        <f t="shared" si="5"/>
        <v>Alto</v>
      </c>
      <c r="W65" s="120" t="str">
        <f t="shared" si="6"/>
        <v>Cada 2 años</v>
      </c>
      <c r="X65" s="121" t="str">
        <f t="shared" si="7"/>
        <v/>
      </c>
      <c r="Y65" s="121">
        <f t="shared" si="8"/>
        <v>0</v>
      </c>
      <c r="Z65" s="121" t="str">
        <f t="shared" si="9"/>
        <v/>
      </c>
      <c r="AA65" s="121">
        <f t="shared" si="10"/>
        <v>0</v>
      </c>
      <c r="AB65" s="95"/>
    </row>
    <row r="66" spans="2:28" s="103" customFormat="1" ht="13.8" thickBot="1" x14ac:dyDescent="0.3">
      <c r="B66" s="99"/>
      <c r="C66" s="100"/>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2"/>
    </row>
    <row r="67" spans="2:28" s="103" customFormat="1" x14ac:dyDescent="0.25">
      <c r="C67" s="104"/>
    </row>
    <row r="68" spans="2:28" s="103" customFormat="1" x14ac:dyDescent="0.25">
      <c r="B68" s="105" t="s">
        <v>89</v>
      </c>
      <c r="C68" s="104"/>
    </row>
    <row r="69" spans="2:28" s="103" customFormat="1" x14ac:dyDescent="0.25">
      <c r="C69" s="104"/>
    </row>
    <row r="70" spans="2:28" s="103" customFormat="1" x14ac:dyDescent="0.25">
      <c r="C70" s="104"/>
    </row>
    <row r="71" spans="2:28" s="103" customFormat="1" x14ac:dyDescent="0.25">
      <c r="C71" s="104"/>
    </row>
    <row r="72" spans="2:28" s="103" customFormat="1" x14ac:dyDescent="0.25">
      <c r="C72" s="104"/>
    </row>
    <row r="73" spans="2:28" s="103" customFormat="1" x14ac:dyDescent="0.25">
      <c r="C73" s="104"/>
    </row>
    <row r="74" spans="2:28" s="103" customFormat="1" x14ac:dyDescent="0.25">
      <c r="C74" s="104"/>
    </row>
    <row r="75" spans="2:28" s="103" customFormat="1" x14ac:dyDescent="0.25">
      <c r="C75" s="104"/>
    </row>
    <row r="76" spans="2:28" s="103" customFormat="1" x14ac:dyDescent="0.25">
      <c r="C76" s="104"/>
    </row>
    <row r="77" spans="2:28" s="103" customFormat="1" x14ac:dyDescent="0.25">
      <c r="C77" s="104"/>
    </row>
    <row r="78" spans="2:28" s="103" customFormat="1" x14ac:dyDescent="0.25">
      <c r="C78" s="104"/>
    </row>
    <row r="79" spans="2:28" s="103" customFormat="1" x14ac:dyDescent="0.25">
      <c r="C79" s="104"/>
    </row>
    <row r="80" spans="2:28" s="103" customFormat="1" x14ac:dyDescent="0.25">
      <c r="C80" s="104"/>
    </row>
    <row r="81" spans="3:3" s="103" customFormat="1" x14ac:dyDescent="0.25">
      <c r="C81" s="104"/>
    </row>
    <row r="82" spans="3:3" s="103" customFormat="1" x14ac:dyDescent="0.25">
      <c r="C82" s="104"/>
    </row>
    <row r="83" spans="3:3" s="103" customFormat="1" x14ac:dyDescent="0.25">
      <c r="C83" s="104"/>
    </row>
    <row r="84" spans="3:3" s="103" customFormat="1" x14ac:dyDescent="0.25">
      <c r="C84" s="104"/>
    </row>
    <row r="85" spans="3:3" s="103" customFormat="1" x14ac:dyDescent="0.25">
      <c r="C85" s="104"/>
    </row>
    <row r="86" spans="3:3" s="103" customFormat="1" x14ac:dyDescent="0.25">
      <c r="C86" s="104"/>
    </row>
    <row r="87" spans="3:3" s="103" customFormat="1" x14ac:dyDescent="0.25">
      <c r="C87" s="104"/>
    </row>
    <row r="88" spans="3:3" s="103" customFormat="1" x14ac:dyDescent="0.25">
      <c r="C88" s="104"/>
    </row>
    <row r="89" spans="3:3" s="103" customFormat="1" x14ac:dyDescent="0.25">
      <c r="C89" s="104"/>
    </row>
    <row r="90" spans="3:3" s="103" customFormat="1" x14ac:dyDescent="0.25">
      <c r="C90" s="104"/>
    </row>
    <row r="91" spans="3:3" s="103" customFormat="1" x14ac:dyDescent="0.25">
      <c r="C91" s="104"/>
    </row>
    <row r="92" spans="3:3" s="103" customFormat="1" x14ac:dyDescent="0.25">
      <c r="C92" s="104"/>
    </row>
    <row r="93" spans="3:3" s="103" customFormat="1" x14ac:dyDescent="0.25">
      <c r="C93" s="104"/>
    </row>
    <row r="94" spans="3:3" s="103" customFormat="1" x14ac:dyDescent="0.25">
      <c r="C94" s="104"/>
    </row>
    <row r="95" spans="3:3" s="103" customFormat="1" x14ac:dyDescent="0.25">
      <c r="C95" s="104"/>
    </row>
    <row r="96" spans="3:3" s="103" customFormat="1" x14ac:dyDescent="0.25">
      <c r="C96" s="104"/>
    </row>
    <row r="97" spans="3:3" s="103" customFormat="1" x14ac:dyDescent="0.25">
      <c r="C97" s="104"/>
    </row>
    <row r="98" spans="3:3" s="103" customFormat="1" x14ac:dyDescent="0.25">
      <c r="C98" s="104"/>
    </row>
    <row r="99" spans="3:3" s="103" customFormat="1" x14ac:dyDescent="0.25">
      <c r="C99" s="104"/>
    </row>
    <row r="100" spans="3:3" s="103" customFormat="1" x14ac:dyDescent="0.25">
      <c r="C100" s="104"/>
    </row>
    <row r="101" spans="3:3" s="103" customFormat="1" x14ac:dyDescent="0.25">
      <c r="C101" s="104"/>
    </row>
    <row r="102" spans="3:3" s="103" customFormat="1" x14ac:dyDescent="0.25">
      <c r="C102" s="104"/>
    </row>
    <row r="103" spans="3:3" s="103" customFormat="1" x14ac:dyDescent="0.25">
      <c r="C103" s="104"/>
    </row>
    <row r="104" spans="3:3" s="103" customFormat="1" x14ac:dyDescent="0.25">
      <c r="C104" s="104"/>
    </row>
    <row r="105" spans="3:3" s="103" customFormat="1" x14ac:dyDescent="0.25">
      <c r="C105" s="104"/>
    </row>
    <row r="106" spans="3:3" s="103" customFormat="1" x14ac:dyDescent="0.25">
      <c r="C106" s="104"/>
    </row>
    <row r="107" spans="3:3" s="103" customFormat="1" x14ac:dyDescent="0.25">
      <c r="C107" s="104"/>
    </row>
    <row r="108" spans="3:3" s="103" customFormat="1" x14ac:dyDescent="0.25">
      <c r="C108" s="104"/>
    </row>
    <row r="109" spans="3:3" s="103" customFormat="1" x14ac:dyDescent="0.25">
      <c r="C109" s="104"/>
    </row>
    <row r="110" spans="3:3" s="103" customFormat="1" x14ac:dyDescent="0.25">
      <c r="C110" s="104"/>
    </row>
    <row r="111" spans="3:3" s="103" customFormat="1" x14ac:dyDescent="0.25">
      <c r="C111" s="104"/>
    </row>
    <row r="112" spans="3:3" s="103" customFormat="1" x14ac:dyDescent="0.25">
      <c r="C112" s="104"/>
    </row>
    <row r="113" spans="3:3" s="103" customFormat="1" x14ac:dyDescent="0.25">
      <c r="C113" s="104"/>
    </row>
    <row r="114" spans="3:3" s="103" customFormat="1" x14ac:dyDescent="0.25">
      <c r="C114" s="104"/>
    </row>
    <row r="115" spans="3:3" s="103" customFormat="1" x14ac:dyDescent="0.25">
      <c r="C115" s="104"/>
    </row>
    <row r="116" spans="3:3" s="103" customFormat="1" x14ac:dyDescent="0.25">
      <c r="C116" s="104"/>
    </row>
    <row r="117" spans="3:3" s="103" customFormat="1" x14ac:dyDescent="0.25">
      <c r="C117" s="104"/>
    </row>
    <row r="118" spans="3:3" s="103" customFormat="1" x14ac:dyDescent="0.25">
      <c r="C118" s="104"/>
    </row>
    <row r="119" spans="3:3" s="103" customFormat="1" x14ac:dyDescent="0.25">
      <c r="C119" s="104"/>
    </row>
    <row r="120" spans="3:3" s="103" customFormat="1" x14ac:dyDescent="0.25">
      <c r="C120" s="104"/>
    </row>
    <row r="121" spans="3:3" s="103" customFormat="1" x14ac:dyDescent="0.25">
      <c r="C121" s="104"/>
    </row>
    <row r="122" spans="3:3" s="103" customFormat="1" x14ac:dyDescent="0.25">
      <c r="C122" s="104"/>
    </row>
    <row r="123" spans="3:3" s="103" customFormat="1" x14ac:dyDescent="0.25">
      <c r="C123" s="104"/>
    </row>
    <row r="124" spans="3:3" s="103" customFormat="1" x14ac:dyDescent="0.25">
      <c r="C124" s="104"/>
    </row>
    <row r="125" spans="3:3" s="103" customFormat="1" x14ac:dyDescent="0.25">
      <c r="C125" s="104"/>
    </row>
    <row r="126" spans="3:3" s="103" customFormat="1" x14ac:dyDescent="0.25">
      <c r="C126" s="104"/>
    </row>
    <row r="127" spans="3:3" s="103" customFormat="1" x14ac:dyDescent="0.25">
      <c r="C127" s="104"/>
    </row>
    <row r="128" spans="3:3" s="103" customFormat="1" x14ac:dyDescent="0.25">
      <c r="C128" s="104"/>
    </row>
    <row r="129" spans="3:3" s="103" customFormat="1" x14ac:dyDescent="0.25">
      <c r="C129" s="104"/>
    </row>
    <row r="130" spans="3:3" s="103" customFormat="1" x14ac:dyDescent="0.25">
      <c r="C130" s="104"/>
    </row>
    <row r="131" spans="3:3" s="103" customFormat="1" x14ac:dyDescent="0.25">
      <c r="C131" s="104"/>
    </row>
    <row r="132" spans="3:3" s="103" customFormat="1" x14ac:dyDescent="0.25">
      <c r="C132" s="104"/>
    </row>
    <row r="133" spans="3:3" s="103" customFormat="1" x14ac:dyDescent="0.25">
      <c r="C133" s="104"/>
    </row>
    <row r="134" spans="3:3" s="103" customFormat="1" x14ac:dyDescent="0.25">
      <c r="C134" s="104"/>
    </row>
    <row r="135" spans="3:3" s="103" customFormat="1" x14ac:dyDescent="0.25">
      <c r="C135" s="104"/>
    </row>
    <row r="136" spans="3:3" s="103" customFormat="1" x14ac:dyDescent="0.25">
      <c r="C136" s="104"/>
    </row>
    <row r="137" spans="3:3" s="103" customFormat="1" x14ac:dyDescent="0.25">
      <c r="C137" s="104"/>
    </row>
    <row r="138" spans="3:3" s="103" customFormat="1" x14ac:dyDescent="0.25">
      <c r="C138" s="104"/>
    </row>
    <row r="139" spans="3:3" s="103" customFormat="1" x14ac:dyDescent="0.25">
      <c r="C139" s="104"/>
    </row>
    <row r="140" spans="3:3" s="103" customFormat="1" x14ac:dyDescent="0.25">
      <c r="C140" s="104"/>
    </row>
    <row r="141" spans="3:3" s="103" customFormat="1" x14ac:dyDescent="0.25">
      <c r="C141" s="104"/>
    </row>
    <row r="142" spans="3:3" s="103" customFormat="1" x14ac:dyDescent="0.25">
      <c r="C142" s="104"/>
    </row>
    <row r="143" spans="3:3" s="103" customFormat="1" x14ac:dyDescent="0.25">
      <c r="C143" s="104"/>
    </row>
    <row r="144" spans="3:3" s="103" customFormat="1" x14ac:dyDescent="0.25">
      <c r="C144" s="104"/>
    </row>
    <row r="145" spans="3:3" s="103" customFormat="1" x14ac:dyDescent="0.25">
      <c r="C145" s="104"/>
    </row>
    <row r="146" spans="3:3" s="103" customFormat="1" x14ac:dyDescent="0.25">
      <c r="C146" s="104"/>
    </row>
    <row r="147" spans="3:3" s="103" customFormat="1" x14ac:dyDescent="0.25">
      <c r="C147" s="104"/>
    </row>
    <row r="148" spans="3:3" s="103" customFormat="1" x14ac:dyDescent="0.25">
      <c r="C148" s="104"/>
    </row>
    <row r="149" spans="3:3" s="103" customFormat="1" x14ac:dyDescent="0.25">
      <c r="C149" s="104"/>
    </row>
    <row r="150" spans="3:3" s="103" customFormat="1" x14ac:dyDescent="0.25">
      <c r="C150" s="104"/>
    </row>
    <row r="151" spans="3:3" s="103" customFormat="1" x14ac:dyDescent="0.25">
      <c r="C151" s="104"/>
    </row>
    <row r="152" spans="3:3" s="103" customFormat="1" x14ac:dyDescent="0.25">
      <c r="C152" s="104"/>
    </row>
    <row r="153" spans="3:3" s="103" customFormat="1" x14ac:dyDescent="0.25">
      <c r="C153" s="104"/>
    </row>
    <row r="154" spans="3:3" s="103" customFormat="1" x14ac:dyDescent="0.25">
      <c r="C154" s="104"/>
    </row>
    <row r="155" spans="3:3" s="103" customFormat="1" x14ac:dyDescent="0.25">
      <c r="C155" s="104"/>
    </row>
    <row r="156" spans="3:3" s="103" customFormat="1" x14ac:dyDescent="0.25">
      <c r="C156" s="104"/>
    </row>
    <row r="157" spans="3:3" s="103" customFormat="1" x14ac:dyDescent="0.25">
      <c r="C157" s="104"/>
    </row>
    <row r="158" spans="3:3" s="103" customFormat="1" x14ac:dyDescent="0.25">
      <c r="C158" s="104"/>
    </row>
    <row r="159" spans="3:3" s="103" customFormat="1" x14ac:dyDescent="0.25">
      <c r="C159" s="104"/>
    </row>
    <row r="160" spans="3:3" s="103" customFormat="1" x14ac:dyDescent="0.25">
      <c r="C160" s="104"/>
    </row>
    <row r="161" spans="3:3" s="103" customFormat="1" x14ac:dyDescent="0.25">
      <c r="C161" s="104"/>
    </row>
    <row r="162" spans="3:3" s="103" customFormat="1" x14ac:dyDescent="0.25">
      <c r="C162" s="104"/>
    </row>
    <row r="163" spans="3:3" s="103" customFormat="1" x14ac:dyDescent="0.25">
      <c r="C163" s="104"/>
    </row>
    <row r="164" spans="3:3" s="103" customFormat="1" x14ac:dyDescent="0.25">
      <c r="C164" s="104"/>
    </row>
    <row r="165" spans="3:3" s="103" customFormat="1" x14ac:dyDescent="0.25">
      <c r="C165" s="104"/>
    </row>
    <row r="166" spans="3:3" s="103" customFormat="1" x14ac:dyDescent="0.25">
      <c r="C166" s="104"/>
    </row>
    <row r="167" spans="3:3" s="103" customFormat="1" x14ac:dyDescent="0.25">
      <c r="C167" s="104"/>
    </row>
    <row r="168" spans="3:3" s="103" customFormat="1" x14ac:dyDescent="0.25">
      <c r="C168" s="104"/>
    </row>
    <row r="169" spans="3:3" s="103" customFormat="1" x14ac:dyDescent="0.25">
      <c r="C169" s="104"/>
    </row>
    <row r="170" spans="3:3" s="103" customFormat="1" x14ac:dyDescent="0.25">
      <c r="C170" s="104"/>
    </row>
    <row r="171" spans="3:3" s="103" customFormat="1" x14ac:dyDescent="0.25">
      <c r="C171" s="104"/>
    </row>
    <row r="172" spans="3:3" s="103" customFormat="1" x14ac:dyDescent="0.25">
      <c r="C172" s="104"/>
    </row>
    <row r="173" spans="3:3" s="103" customFormat="1" x14ac:dyDescent="0.25">
      <c r="C173" s="104"/>
    </row>
    <row r="174" spans="3:3" s="103" customFormat="1" x14ac:dyDescent="0.25">
      <c r="C174" s="104"/>
    </row>
    <row r="175" spans="3:3" s="103" customFormat="1" x14ac:dyDescent="0.25">
      <c r="C175" s="104"/>
    </row>
    <row r="176" spans="3:3" s="103" customFormat="1" x14ac:dyDescent="0.25">
      <c r="C176" s="104"/>
    </row>
    <row r="177" spans="3:3" s="103" customFormat="1" x14ac:dyDescent="0.25">
      <c r="C177" s="104"/>
    </row>
    <row r="178" spans="3:3" s="103" customFormat="1" x14ac:dyDescent="0.25">
      <c r="C178" s="104"/>
    </row>
    <row r="179" spans="3:3" s="103" customFormat="1" x14ac:dyDescent="0.25">
      <c r="C179" s="104"/>
    </row>
    <row r="180" spans="3:3" s="103" customFormat="1" x14ac:dyDescent="0.25">
      <c r="C180" s="104"/>
    </row>
    <row r="181" spans="3:3" s="103" customFormat="1" x14ac:dyDescent="0.25">
      <c r="C181" s="104"/>
    </row>
    <row r="182" spans="3:3" s="103" customFormat="1" x14ac:dyDescent="0.25">
      <c r="C182" s="104"/>
    </row>
    <row r="183" spans="3:3" s="103" customFormat="1" x14ac:dyDescent="0.25">
      <c r="C183" s="104"/>
    </row>
    <row r="184" spans="3:3" s="103" customFormat="1" x14ac:dyDescent="0.25">
      <c r="C184" s="104"/>
    </row>
    <row r="185" spans="3:3" s="103" customFormat="1" x14ac:dyDescent="0.25">
      <c r="C185" s="104"/>
    </row>
    <row r="186" spans="3:3" s="103" customFormat="1" x14ac:dyDescent="0.25">
      <c r="C186" s="104"/>
    </row>
    <row r="187" spans="3:3" s="103" customFormat="1" x14ac:dyDescent="0.25">
      <c r="C187" s="104"/>
    </row>
    <row r="188" spans="3:3" s="103" customFormat="1" x14ac:dyDescent="0.25">
      <c r="C188" s="104"/>
    </row>
    <row r="189" spans="3:3" s="103" customFormat="1" x14ac:dyDescent="0.25">
      <c r="C189" s="104"/>
    </row>
    <row r="190" spans="3:3" s="103" customFormat="1" x14ac:dyDescent="0.25">
      <c r="C190" s="104"/>
    </row>
    <row r="191" spans="3:3" s="103" customFormat="1" x14ac:dyDescent="0.25">
      <c r="C191" s="104"/>
    </row>
    <row r="192" spans="3:3" s="103" customFormat="1" x14ac:dyDescent="0.25">
      <c r="C192" s="104"/>
    </row>
    <row r="193" spans="3:3" s="103" customFormat="1" x14ac:dyDescent="0.25">
      <c r="C193" s="104"/>
    </row>
    <row r="194" spans="3:3" s="103" customFormat="1" x14ac:dyDescent="0.25">
      <c r="C194" s="104"/>
    </row>
    <row r="195" spans="3:3" s="103" customFormat="1" x14ac:dyDescent="0.25">
      <c r="C195" s="104"/>
    </row>
    <row r="196" spans="3:3" s="103" customFormat="1" x14ac:dyDescent="0.25">
      <c r="C196" s="104"/>
    </row>
    <row r="197" spans="3:3" s="103" customFormat="1" x14ac:dyDescent="0.25">
      <c r="C197" s="104"/>
    </row>
    <row r="198" spans="3:3" s="103" customFormat="1" x14ac:dyDescent="0.25">
      <c r="C198" s="104"/>
    </row>
    <row r="199" spans="3:3" s="103" customFormat="1" x14ac:dyDescent="0.25">
      <c r="C199" s="104"/>
    </row>
    <row r="200" spans="3:3" s="103" customFormat="1" x14ac:dyDescent="0.25">
      <c r="C200" s="104"/>
    </row>
    <row r="201" spans="3:3" s="103" customFormat="1" x14ac:dyDescent="0.25">
      <c r="C201" s="104"/>
    </row>
    <row r="202" spans="3:3" s="103" customFormat="1" x14ac:dyDescent="0.25">
      <c r="C202" s="104"/>
    </row>
    <row r="203" spans="3:3" s="103" customFormat="1" x14ac:dyDescent="0.25">
      <c r="C203" s="104"/>
    </row>
    <row r="204" spans="3:3" s="103" customFormat="1" x14ac:dyDescent="0.25">
      <c r="C204" s="104"/>
    </row>
    <row r="205" spans="3:3" s="103" customFormat="1" x14ac:dyDescent="0.25">
      <c r="C205" s="104"/>
    </row>
  </sheetData>
  <protectedRanges>
    <protectedRange algorithmName="SHA-512" hashValue="wxc7yjAu/WzOairWkwIZDBos88lLusKRDGH8omcRn5qi0Xxjec9pQoenbPEfN9/K0q+MCEzZyojBBUs1atTiXw==" saltValue="wrBejiI7E6Xb2bRvtci0rg==" spinCount="100000" sqref="T7:AA65 D4 X4 Z4 C6 D5:H6 I6:AA6 C5:D5 H7:J65 L7:L65 N7:N65 P7:P65 R7:R65 D2:AB3" name="Rango1"/>
  </protectedRanges>
  <mergeCells count="3">
    <mergeCell ref="D4:G4"/>
    <mergeCell ref="D5:H5"/>
    <mergeCell ref="H4:I4"/>
  </mergeCells>
  <conditionalFormatting sqref="I7:L65">
    <cfRule type="containsText" dxfId="9" priority="10" operator="containsText" text="Moderado">
      <formula>NOT(ISERROR(SEARCH("Moderado",I7)))</formula>
    </cfRule>
    <cfRule type="containsText" dxfId="8" priority="11" operator="containsText" text="Alto">
      <formula>NOT(ISERROR(SEARCH("Alto",I7)))</formula>
    </cfRule>
    <cfRule type="containsText" dxfId="7" priority="12" operator="containsText" text="Muy Alto">
      <formula>NOT(ISERROR(SEARCH("Muy Alto",I7)))</formula>
    </cfRule>
  </conditionalFormatting>
  <conditionalFormatting sqref="I7:L65">
    <cfRule type="containsText" dxfId="6" priority="8" operator="containsText" text="Muy Bajo">
      <formula>NOT(ISERROR(SEARCH("Muy Bajo",I7)))</formula>
    </cfRule>
    <cfRule type="containsText" dxfId="5" priority="9" operator="containsText" text="Bajo">
      <formula>NOT(ISERROR(SEARCH("Bajo",I7)))</formula>
    </cfRule>
  </conditionalFormatting>
  <conditionalFormatting sqref="I7:L65">
    <cfRule type="containsText" dxfId="4" priority="7" operator="containsText" text="Extremo">
      <formula>NOT(ISERROR(SEARCH("Extremo",I7)))</formula>
    </cfRule>
  </conditionalFormatting>
  <conditionalFormatting sqref="U7:V65">
    <cfRule type="expression" dxfId="3" priority="3">
      <formula>$U7&gt;=4</formula>
    </cfRule>
    <cfRule type="expression" dxfId="2" priority="4">
      <formula>$U7&gt;=3</formula>
    </cfRule>
    <cfRule type="expression" dxfId="1" priority="5">
      <formula>$U7&gt;=2</formula>
    </cfRule>
    <cfRule type="expression" dxfId="0" priority="6">
      <formula>$U7&lt;2</formula>
    </cfRule>
  </conditionalFormatting>
  <dataValidations xWindow="960" yWindow="481" count="31">
    <dataValidation type="list" allowBlank="1" showInputMessage="1" showErrorMessage="1" sqref="K7:K65">
      <formula1>Tiempo_Ult_Aud_Def</formula1>
    </dataValidation>
    <dataValidation allowBlank="1" showInputMessage="1" showErrorMessage="1" promptTitle="PRIORIZACIÓN AUDITORIAS AÑO 4" prompt="FAVOR NO DILIGENCIAR ESTA COLUMNA. Aparecerá automáticamente las unidades auditables que deben formar parte del Plan Anual de Auditorías del año 4, acorde con el ciclo de rotación de auditorias (aprobado por el Comité de Control Interno)." sqref="AA6"/>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6"/>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6"/>
    <dataValidation allowBlank="1" showInputMessage="1" showErrorMessage="1" promptTitle="PONDERACION" prompt="FAVOR NO DILIGENCIAR ESTA COLUMNA._x000a_Acá aparecerá automáticamente el puntaje consolidado para el nivel de criticidad de cada aspecto evaluable." sqref="U6"/>
    <dataValidation allowBlank="1" showInputMessage="1" showErrorMessage="1" promptTitle="IMPACTO EN EL PRESUPUESTO" prompt="Seleccione el impacto de ese aspecto evaluable en el presupuesto de la entidad. Para ello es necesario que registre en la hoja &quot;parámetros&quot; el presupuesto de gastos de la entidad y observe los criterios allí explicados." sqref="S6"/>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6"/>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6"/>
    <dataValidation allowBlank="1" showInputMessage="1" showErrorMessage="1" promptTitle="RESULTADOS AUDITORIAS ANTERIORES" prompt="Seleccionar la cantidad de hallazgos abiertos que posee temática producto de auditorias internas y externas." sqref="Q6"/>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6"/>
    <dataValidation allowBlank="1" showInputMessage="1" showErrorMessage="1" promptTitle="IMPACTO OBJETIVOS ESTRATEGICOS" prompt="Seleccionar la opción que corresponda a la insidencia de este aspecto evaluable o temática en los objetivos estratégicos." sqref="O6"/>
    <dataValidation allowBlank="1" showInputMessage="1" showErrorMessage="1" promptTitle="CALIFICACION INTERESES ALTA DIRE" prompt="FAVOR NO DILIGENCIAR ESTA COLUMNA. Esta calificación se generará automáticamente, respecto de la cantidad de PQR que seleccionó en la columna anterior." sqref="N6"/>
    <dataValidation allowBlank="1" showInputMessage="1" showErrorMessage="1" promptTitle="TEMAS INTERES DIRECTIVOS" prompt="Seleccione la cantidad de PQR que tiene esta temática." sqref="M6"/>
    <dataValidation allowBlank="1" showInputMessage="1" showErrorMessage="1" promptTitle="CALIFICACION TIEMPO ULTIMA AUDIT" prompt="FAVOR NO DILIGENCIAR ESTA COLUMNA. Esta calificación aparecerá automáticamente con base en la hoja &quot;parámetros&quot; establecidos." sqref="L6"/>
    <dataValidation allowBlank="1" showInputMessage="1" showErrorMessage="1" promptTitle="TIEMPO DESDE ULTIMA AUDITORIA" prompt="Seleccione de la lista desplegable los años transcurridos desde la última auditoría o en caso que nunca se haya auditado seleccione &gt;4años." sqref="K6"/>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5 N5 P5 R5 T5 L5">
      <formula1>0</formula1>
      <formula2>1</formula2>
    </dataValidation>
    <dataValidation allowBlank="1" showInputMessage="1" showErrorMessage="1" promptTitle="FECHA APROBACION" prompt="Registre la fecha de aprobación del Universo de Auditoría Basado en Riesgos, por parte del Comité de Control Interno o Comité de Auditoría." sqref="U4"/>
    <dataValidation allowBlank="1" showInputMessage="1" showErrorMessage="1" promptTitle="TOTAL PUNTAJE RIESGOS" prompt="FAVOR NO DILIGENCIAR NADA EN ESTA COLUMNA. Aparecerá automáticamente el puntaje consolidado del total de riesgos que afectan cada aspecto evaluable." sqref="H6"/>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el de riesgo inherente consolidado o ponderado." sqref="J6"/>
    <dataValidation allowBlank="1" showInputMessage="1" showErrorMessage="1" promptTitle="RIESGO INHERENTE" prompt="FAVOR NO DILIGENCIAR NADA ACÁ. Este columna se diligenciará automáticamente conforme a la hoja &quot;Parámetros&quot;. Acá aparecerá automáticamente el nivel de riesgo ponderado o consolidado para cada aspecto evaluable (unidad auditable)." sqref="I6"/>
    <dataValidation allowBlank="1" showInputMessage="1" showErrorMessage="1" promptTitle="Riesgo inherente" prompt="Digite la cantidad de riesgos inherentes por cada nivel que tiene el aspecto evaluable." sqref="D5:H5"/>
    <dataValidation allowBlank="1" showInputMessage="1" showErrorMessage="1" promptTitle="CODIGO" prompt="En caso que utilicen control documental o referenciación en los papeles de trabajo, en este espacio podrá colocar el código (alfabético, numérico o alfanumèrico) correspondiente." sqref="D4:G4"/>
    <dataValidation allowBlank="1" showInputMessage="1" showErrorMessage="1" promptTitle="LOGO Y NOBRE ENTIDAD" prompt="En este espacio inserte el logo de la entidad o escriba el nombre de la misma." sqref="C2"/>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6"/>
    <dataValidation type="list" allowBlank="1" showInputMessage="1" showErrorMessage="1" sqref="S7:S65">
      <formula1>Impacto_Ppto_Def</formula1>
    </dataValidation>
    <dataValidation type="list" allowBlank="1" showInputMessage="1" showErrorMessage="1" sqref="Q7:Q65">
      <formula1>Result_Aud_Ant_Def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7:M65">
      <formula1>Nivel_Directivo_Def_PQR</formula1>
    </dataValidation>
    <dataValidation type="list" allowBlank="1" showInputMessage="1" showErrorMessage="1" sqref="O7:O65">
      <formula1>Impacto_Obj_Est_Def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año 1, acorde con el ciclo de rotación de auditorias (aprobado por el Comité de Control Interno)." sqref="X6"/>
    <dataValidation allowBlank="1" showInputMessage="1" showErrorMessage="1" promptTitle="PRIORIZACIÓN AUDITORIAS AÑO 2 " prompt="FAVOR NO DILIGENCIAR ESTA COLUMNA. Aparecerá automáticamente las unidades auditables que deben formar parte del Plan Anual de Auditorías del año 2, acorde con el ciclo de rotación de auditorias (aprobado por el Comité de Control Interno)." sqref="Y6"/>
    <dataValidation allowBlank="1" showInputMessage="1" showErrorMessage="1" promptTitle="PRIORIZACIÓN AUDITORIAS AÑO 3" prompt="FAVOR NO DILIGENCIAR ESTA COLUMNA. Aparecerá automáticamente las unidades auditables que deben formar parte del Plan Anual de Auditorías del año 3, acorde con el ciclo de rotación de auditorias (aprobado por el Comité de Control Interno)." sqref="Z6"/>
  </dataValidations>
  <printOptions verticalCentered="1"/>
  <pageMargins left="0.70866141732283472" right="0.70866141732283472" top="0.74803149606299213" bottom="0.74803149606299213" header="0.31496062992125984" footer="0.31496062992125984"/>
  <pageSetup paperSize="5"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
  <sheetViews>
    <sheetView zoomScale="125" zoomScaleNormal="125" zoomScalePageLayoutView="125" workbookViewId="0">
      <selection activeCell="E9" sqref="E9:E10"/>
    </sheetView>
  </sheetViews>
  <sheetFormatPr baseColWidth="10" defaultColWidth="11.44140625" defaultRowHeight="14.4" x14ac:dyDescent="0.3"/>
  <cols>
    <col min="1" max="1" width="3.44140625" style="6" customWidth="1"/>
    <col min="2" max="2" width="29.33203125" style="6" customWidth="1"/>
    <col min="3" max="4" width="31.109375" style="6" customWidth="1"/>
    <col min="5" max="5" width="17" style="6" customWidth="1"/>
    <col min="6" max="6" width="13.6640625" style="6" customWidth="1"/>
    <col min="7" max="239" width="11.44140625" style="6"/>
    <col min="240" max="240" width="14.44140625" style="6" customWidth="1"/>
    <col min="241" max="241" width="38" style="6" customWidth="1"/>
    <col min="242" max="242" width="31.44140625" style="6" customWidth="1"/>
    <col min="243" max="243" width="21.44140625" style="6" customWidth="1"/>
    <col min="244" max="244" width="19" style="6" customWidth="1"/>
    <col min="245" max="245" width="14" style="6" customWidth="1"/>
    <col min="246" max="246" width="19.109375" style="6" customWidth="1"/>
    <col min="247" max="247" width="15.88671875" style="6" customWidth="1"/>
    <col min="248" max="249" width="11.44140625" style="6"/>
    <col min="250" max="250" width="12.88671875" style="6" customWidth="1"/>
    <col min="251" max="251" width="11.44140625" style="6" customWidth="1"/>
    <col min="252" max="252" width="14.44140625" style="6" customWidth="1"/>
    <col min="253" max="495" width="11.44140625" style="6"/>
    <col min="496" max="496" width="14.44140625" style="6" customWidth="1"/>
    <col min="497" max="497" width="38" style="6" customWidth="1"/>
    <col min="498" max="498" width="31.44140625" style="6" customWidth="1"/>
    <col min="499" max="499" width="21.44140625" style="6" customWidth="1"/>
    <col min="500" max="500" width="19" style="6" customWidth="1"/>
    <col min="501" max="501" width="14" style="6" customWidth="1"/>
    <col min="502" max="502" width="19.109375" style="6" customWidth="1"/>
    <col min="503" max="503" width="15.88671875" style="6" customWidth="1"/>
    <col min="504" max="505" width="11.44140625" style="6"/>
    <col min="506" max="506" width="12.88671875" style="6" customWidth="1"/>
    <col min="507" max="507" width="11.44140625" style="6" customWidth="1"/>
    <col min="508" max="508" width="14.44140625" style="6" customWidth="1"/>
    <col min="509" max="751" width="11.44140625" style="6"/>
    <col min="752" max="752" width="14.44140625" style="6" customWidth="1"/>
    <col min="753" max="753" width="38" style="6" customWidth="1"/>
    <col min="754" max="754" width="31.44140625" style="6" customWidth="1"/>
    <col min="755" max="755" width="21.44140625" style="6" customWidth="1"/>
    <col min="756" max="756" width="19" style="6" customWidth="1"/>
    <col min="757" max="757" width="14" style="6" customWidth="1"/>
    <col min="758" max="758" width="19.109375" style="6" customWidth="1"/>
    <col min="759" max="759" width="15.88671875" style="6" customWidth="1"/>
    <col min="760" max="761" width="11.44140625" style="6"/>
    <col min="762" max="762" width="12.88671875" style="6" customWidth="1"/>
    <col min="763" max="763" width="11.44140625" style="6" customWidth="1"/>
    <col min="764" max="764" width="14.44140625" style="6" customWidth="1"/>
    <col min="765" max="1007" width="11.44140625" style="6"/>
    <col min="1008" max="1008" width="14.44140625" style="6" customWidth="1"/>
    <col min="1009" max="1009" width="38" style="6" customWidth="1"/>
    <col min="1010" max="1010" width="31.44140625" style="6" customWidth="1"/>
    <col min="1011" max="1011" width="21.44140625" style="6" customWidth="1"/>
    <col min="1012" max="1012" width="19" style="6" customWidth="1"/>
    <col min="1013" max="1013" width="14" style="6" customWidth="1"/>
    <col min="1014" max="1014" width="19.109375" style="6" customWidth="1"/>
    <col min="1015" max="1015" width="15.88671875" style="6" customWidth="1"/>
    <col min="1016" max="1017" width="11.44140625" style="6"/>
    <col min="1018" max="1018" width="12.88671875" style="6" customWidth="1"/>
    <col min="1019" max="1019" width="11.44140625" style="6" customWidth="1"/>
    <col min="1020" max="1020" width="14.44140625" style="6" customWidth="1"/>
    <col min="1021" max="1263" width="11.44140625" style="6"/>
    <col min="1264" max="1264" width="14.44140625" style="6" customWidth="1"/>
    <col min="1265" max="1265" width="38" style="6" customWidth="1"/>
    <col min="1266" max="1266" width="31.44140625" style="6" customWidth="1"/>
    <col min="1267" max="1267" width="21.44140625" style="6" customWidth="1"/>
    <col min="1268" max="1268" width="19" style="6" customWidth="1"/>
    <col min="1269" max="1269" width="14" style="6" customWidth="1"/>
    <col min="1270" max="1270" width="19.109375" style="6" customWidth="1"/>
    <col min="1271" max="1271" width="15.88671875" style="6" customWidth="1"/>
    <col min="1272" max="1273" width="11.44140625" style="6"/>
    <col min="1274" max="1274" width="12.88671875" style="6" customWidth="1"/>
    <col min="1275" max="1275" width="11.44140625" style="6" customWidth="1"/>
    <col min="1276" max="1276" width="14.44140625" style="6" customWidth="1"/>
    <col min="1277" max="1519" width="11.44140625" style="6"/>
    <col min="1520" max="1520" width="14.44140625" style="6" customWidth="1"/>
    <col min="1521" max="1521" width="38" style="6" customWidth="1"/>
    <col min="1522" max="1522" width="31.44140625" style="6" customWidth="1"/>
    <col min="1523" max="1523" width="21.44140625" style="6" customWidth="1"/>
    <col min="1524" max="1524" width="19" style="6" customWidth="1"/>
    <col min="1525" max="1525" width="14" style="6" customWidth="1"/>
    <col min="1526" max="1526" width="19.109375" style="6" customWidth="1"/>
    <col min="1527" max="1527" width="15.88671875" style="6" customWidth="1"/>
    <col min="1528" max="1529" width="11.44140625" style="6"/>
    <col min="1530" max="1530" width="12.88671875" style="6" customWidth="1"/>
    <col min="1531" max="1531" width="11.44140625" style="6" customWidth="1"/>
    <col min="1532" max="1532" width="14.44140625" style="6" customWidth="1"/>
    <col min="1533" max="1775" width="11.44140625" style="6"/>
    <col min="1776" max="1776" width="14.44140625" style="6" customWidth="1"/>
    <col min="1777" max="1777" width="38" style="6" customWidth="1"/>
    <col min="1778" max="1778" width="31.44140625" style="6" customWidth="1"/>
    <col min="1779" max="1779" width="21.44140625" style="6" customWidth="1"/>
    <col min="1780" max="1780" width="19" style="6" customWidth="1"/>
    <col min="1781" max="1781" width="14" style="6" customWidth="1"/>
    <col min="1782" max="1782" width="19.109375" style="6" customWidth="1"/>
    <col min="1783" max="1783" width="15.88671875" style="6" customWidth="1"/>
    <col min="1784" max="1785" width="11.44140625" style="6"/>
    <col min="1786" max="1786" width="12.88671875" style="6" customWidth="1"/>
    <col min="1787" max="1787" width="11.44140625" style="6" customWidth="1"/>
    <col min="1788" max="1788" width="14.44140625" style="6" customWidth="1"/>
    <col min="1789" max="2031" width="11.44140625" style="6"/>
    <col min="2032" max="2032" width="14.44140625" style="6" customWidth="1"/>
    <col min="2033" max="2033" width="38" style="6" customWidth="1"/>
    <col min="2034" max="2034" width="31.44140625" style="6" customWidth="1"/>
    <col min="2035" max="2035" width="21.44140625" style="6" customWidth="1"/>
    <col min="2036" max="2036" width="19" style="6" customWidth="1"/>
    <col min="2037" max="2037" width="14" style="6" customWidth="1"/>
    <col min="2038" max="2038" width="19.109375" style="6" customWidth="1"/>
    <col min="2039" max="2039" width="15.88671875" style="6" customWidth="1"/>
    <col min="2040" max="2041" width="11.44140625" style="6"/>
    <col min="2042" max="2042" width="12.88671875" style="6" customWidth="1"/>
    <col min="2043" max="2043" width="11.44140625" style="6" customWidth="1"/>
    <col min="2044" max="2044" width="14.44140625" style="6" customWidth="1"/>
    <col min="2045" max="2287" width="11.44140625" style="6"/>
    <col min="2288" max="2288" width="14.44140625" style="6" customWidth="1"/>
    <col min="2289" max="2289" width="38" style="6" customWidth="1"/>
    <col min="2290" max="2290" width="31.44140625" style="6" customWidth="1"/>
    <col min="2291" max="2291" width="21.44140625" style="6" customWidth="1"/>
    <col min="2292" max="2292" width="19" style="6" customWidth="1"/>
    <col min="2293" max="2293" width="14" style="6" customWidth="1"/>
    <col min="2294" max="2294" width="19.109375" style="6" customWidth="1"/>
    <col min="2295" max="2295" width="15.88671875" style="6" customWidth="1"/>
    <col min="2296" max="2297" width="11.44140625" style="6"/>
    <col min="2298" max="2298" width="12.88671875" style="6" customWidth="1"/>
    <col min="2299" max="2299" width="11.44140625" style="6" customWidth="1"/>
    <col min="2300" max="2300" width="14.44140625" style="6" customWidth="1"/>
    <col min="2301" max="2543" width="11.44140625" style="6"/>
    <col min="2544" max="2544" width="14.44140625" style="6" customWidth="1"/>
    <col min="2545" max="2545" width="38" style="6" customWidth="1"/>
    <col min="2546" max="2546" width="31.44140625" style="6" customWidth="1"/>
    <col min="2547" max="2547" width="21.44140625" style="6" customWidth="1"/>
    <col min="2548" max="2548" width="19" style="6" customWidth="1"/>
    <col min="2549" max="2549" width="14" style="6" customWidth="1"/>
    <col min="2550" max="2550" width="19.109375" style="6" customWidth="1"/>
    <col min="2551" max="2551" width="15.88671875" style="6" customWidth="1"/>
    <col min="2552" max="2553" width="11.44140625" style="6"/>
    <col min="2554" max="2554" width="12.88671875" style="6" customWidth="1"/>
    <col min="2555" max="2555" width="11.44140625" style="6" customWidth="1"/>
    <col min="2556" max="2556" width="14.44140625" style="6" customWidth="1"/>
    <col min="2557" max="2799" width="11.44140625" style="6"/>
    <col min="2800" max="2800" width="14.44140625" style="6" customWidth="1"/>
    <col min="2801" max="2801" width="38" style="6" customWidth="1"/>
    <col min="2802" max="2802" width="31.44140625" style="6" customWidth="1"/>
    <col min="2803" max="2803" width="21.44140625" style="6" customWidth="1"/>
    <col min="2804" max="2804" width="19" style="6" customWidth="1"/>
    <col min="2805" max="2805" width="14" style="6" customWidth="1"/>
    <col min="2806" max="2806" width="19.109375" style="6" customWidth="1"/>
    <col min="2807" max="2807" width="15.88671875" style="6" customWidth="1"/>
    <col min="2808" max="2809" width="11.44140625" style="6"/>
    <col min="2810" max="2810" width="12.88671875" style="6" customWidth="1"/>
    <col min="2811" max="2811" width="11.44140625" style="6" customWidth="1"/>
    <col min="2812" max="2812" width="14.44140625" style="6" customWidth="1"/>
    <col min="2813" max="3055" width="11.44140625" style="6"/>
    <col min="3056" max="3056" width="14.44140625" style="6" customWidth="1"/>
    <col min="3057" max="3057" width="38" style="6" customWidth="1"/>
    <col min="3058" max="3058" width="31.44140625" style="6" customWidth="1"/>
    <col min="3059" max="3059" width="21.44140625" style="6" customWidth="1"/>
    <col min="3060" max="3060" width="19" style="6" customWidth="1"/>
    <col min="3061" max="3061" width="14" style="6" customWidth="1"/>
    <col min="3062" max="3062" width="19.109375" style="6" customWidth="1"/>
    <col min="3063" max="3063" width="15.88671875" style="6" customWidth="1"/>
    <col min="3064" max="3065" width="11.44140625" style="6"/>
    <col min="3066" max="3066" width="12.88671875" style="6" customWidth="1"/>
    <col min="3067" max="3067" width="11.44140625" style="6" customWidth="1"/>
    <col min="3068" max="3068" width="14.44140625" style="6" customWidth="1"/>
    <col min="3069" max="3311" width="11.44140625" style="6"/>
    <col min="3312" max="3312" width="14.44140625" style="6" customWidth="1"/>
    <col min="3313" max="3313" width="38" style="6" customWidth="1"/>
    <col min="3314" max="3314" width="31.44140625" style="6" customWidth="1"/>
    <col min="3315" max="3315" width="21.44140625" style="6" customWidth="1"/>
    <col min="3316" max="3316" width="19" style="6" customWidth="1"/>
    <col min="3317" max="3317" width="14" style="6" customWidth="1"/>
    <col min="3318" max="3318" width="19.109375" style="6" customWidth="1"/>
    <col min="3319" max="3319" width="15.88671875" style="6" customWidth="1"/>
    <col min="3320" max="3321" width="11.44140625" style="6"/>
    <col min="3322" max="3322" width="12.88671875" style="6" customWidth="1"/>
    <col min="3323" max="3323" width="11.44140625" style="6" customWidth="1"/>
    <col min="3324" max="3324" width="14.44140625" style="6" customWidth="1"/>
    <col min="3325" max="3567" width="11.44140625" style="6"/>
    <col min="3568" max="3568" width="14.44140625" style="6" customWidth="1"/>
    <col min="3569" max="3569" width="38" style="6" customWidth="1"/>
    <col min="3570" max="3570" width="31.44140625" style="6" customWidth="1"/>
    <col min="3571" max="3571" width="21.44140625" style="6" customWidth="1"/>
    <col min="3572" max="3572" width="19" style="6" customWidth="1"/>
    <col min="3573" max="3573" width="14" style="6" customWidth="1"/>
    <col min="3574" max="3574" width="19.109375" style="6" customWidth="1"/>
    <col min="3575" max="3575" width="15.88671875" style="6" customWidth="1"/>
    <col min="3576" max="3577" width="11.44140625" style="6"/>
    <col min="3578" max="3578" width="12.88671875" style="6" customWidth="1"/>
    <col min="3579" max="3579" width="11.44140625" style="6" customWidth="1"/>
    <col min="3580" max="3580" width="14.44140625" style="6" customWidth="1"/>
    <col min="3581" max="3823" width="11.44140625" style="6"/>
    <col min="3824" max="3824" width="14.44140625" style="6" customWidth="1"/>
    <col min="3825" max="3825" width="38" style="6" customWidth="1"/>
    <col min="3826" max="3826" width="31.44140625" style="6" customWidth="1"/>
    <col min="3827" max="3827" width="21.44140625" style="6" customWidth="1"/>
    <col min="3828" max="3828" width="19" style="6" customWidth="1"/>
    <col min="3829" max="3829" width="14" style="6" customWidth="1"/>
    <col min="3830" max="3830" width="19.109375" style="6" customWidth="1"/>
    <col min="3831" max="3831" width="15.88671875" style="6" customWidth="1"/>
    <col min="3832" max="3833" width="11.44140625" style="6"/>
    <col min="3834" max="3834" width="12.88671875" style="6" customWidth="1"/>
    <col min="3835" max="3835" width="11.44140625" style="6" customWidth="1"/>
    <col min="3836" max="3836" width="14.44140625" style="6" customWidth="1"/>
    <col min="3837" max="4079" width="11.44140625" style="6"/>
    <col min="4080" max="4080" width="14.44140625" style="6" customWidth="1"/>
    <col min="4081" max="4081" width="38" style="6" customWidth="1"/>
    <col min="4082" max="4082" width="31.44140625" style="6" customWidth="1"/>
    <col min="4083" max="4083" width="21.44140625" style="6" customWidth="1"/>
    <col min="4084" max="4084" width="19" style="6" customWidth="1"/>
    <col min="4085" max="4085" width="14" style="6" customWidth="1"/>
    <col min="4086" max="4086" width="19.109375" style="6" customWidth="1"/>
    <col min="4087" max="4087" width="15.88671875" style="6" customWidth="1"/>
    <col min="4088" max="4089" width="11.44140625" style="6"/>
    <col min="4090" max="4090" width="12.88671875" style="6" customWidth="1"/>
    <col min="4091" max="4091" width="11.44140625" style="6" customWidth="1"/>
    <col min="4092" max="4092" width="14.44140625" style="6" customWidth="1"/>
    <col min="4093" max="4335" width="11.44140625" style="6"/>
    <col min="4336" max="4336" width="14.44140625" style="6" customWidth="1"/>
    <col min="4337" max="4337" width="38" style="6" customWidth="1"/>
    <col min="4338" max="4338" width="31.44140625" style="6" customWidth="1"/>
    <col min="4339" max="4339" width="21.44140625" style="6" customWidth="1"/>
    <col min="4340" max="4340" width="19" style="6" customWidth="1"/>
    <col min="4341" max="4341" width="14" style="6" customWidth="1"/>
    <col min="4342" max="4342" width="19.109375" style="6" customWidth="1"/>
    <col min="4343" max="4343" width="15.88671875" style="6" customWidth="1"/>
    <col min="4344" max="4345" width="11.44140625" style="6"/>
    <col min="4346" max="4346" width="12.88671875" style="6" customWidth="1"/>
    <col min="4347" max="4347" width="11.44140625" style="6" customWidth="1"/>
    <col min="4348" max="4348" width="14.44140625" style="6" customWidth="1"/>
    <col min="4349" max="4591" width="11.44140625" style="6"/>
    <col min="4592" max="4592" width="14.44140625" style="6" customWidth="1"/>
    <col min="4593" max="4593" width="38" style="6" customWidth="1"/>
    <col min="4594" max="4594" width="31.44140625" style="6" customWidth="1"/>
    <col min="4595" max="4595" width="21.44140625" style="6" customWidth="1"/>
    <col min="4596" max="4596" width="19" style="6" customWidth="1"/>
    <col min="4597" max="4597" width="14" style="6" customWidth="1"/>
    <col min="4598" max="4598" width="19.109375" style="6" customWidth="1"/>
    <col min="4599" max="4599" width="15.88671875" style="6" customWidth="1"/>
    <col min="4600" max="4601" width="11.44140625" style="6"/>
    <col min="4602" max="4602" width="12.88671875" style="6" customWidth="1"/>
    <col min="4603" max="4603" width="11.44140625" style="6" customWidth="1"/>
    <col min="4604" max="4604" width="14.44140625" style="6" customWidth="1"/>
    <col min="4605" max="4847" width="11.44140625" style="6"/>
    <col min="4848" max="4848" width="14.44140625" style="6" customWidth="1"/>
    <col min="4849" max="4849" width="38" style="6" customWidth="1"/>
    <col min="4850" max="4850" width="31.44140625" style="6" customWidth="1"/>
    <col min="4851" max="4851" width="21.44140625" style="6" customWidth="1"/>
    <col min="4852" max="4852" width="19" style="6" customWidth="1"/>
    <col min="4853" max="4853" width="14" style="6" customWidth="1"/>
    <col min="4854" max="4854" width="19.109375" style="6" customWidth="1"/>
    <col min="4855" max="4855" width="15.88671875" style="6" customWidth="1"/>
    <col min="4856" max="4857" width="11.44140625" style="6"/>
    <col min="4858" max="4858" width="12.88671875" style="6" customWidth="1"/>
    <col min="4859" max="4859" width="11.44140625" style="6" customWidth="1"/>
    <col min="4860" max="4860" width="14.44140625" style="6" customWidth="1"/>
    <col min="4861" max="5103" width="11.44140625" style="6"/>
    <col min="5104" max="5104" width="14.44140625" style="6" customWidth="1"/>
    <col min="5105" max="5105" width="38" style="6" customWidth="1"/>
    <col min="5106" max="5106" width="31.44140625" style="6" customWidth="1"/>
    <col min="5107" max="5107" width="21.44140625" style="6" customWidth="1"/>
    <col min="5108" max="5108" width="19" style="6" customWidth="1"/>
    <col min="5109" max="5109" width="14" style="6" customWidth="1"/>
    <col min="5110" max="5110" width="19.109375" style="6" customWidth="1"/>
    <col min="5111" max="5111" width="15.88671875" style="6" customWidth="1"/>
    <col min="5112" max="5113" width="11.44140625" style="6"/>
    <col min="5114" max="5114" width="12.88671875" style="6" customWidth="1"/>
    <col min="5115" max="5115" width="11.44140625" style="6" customWidth="1"/>
    <col min="5116" max="5116" width="14.44140625" style="6" customWidth="1"/>
    <col min="5117" max="5359" width="11.44140625" style="6"/>
    <col min="5360" max="5360" width="14.44140625" style="6" customWidth="1"/>
    <col min="5361" max="5361" width="38" style="6" customWidth="1"/>
    <col min="5362" max="5362" width="31.44140625" style="6" customWidth="1"/>
    <col min="5363" max="5363" width="21.44140625" style="6" customWidth="1"/>
    <col min="5364" max="5364" width="19" style="6" customWidth="1"/>
    <col min="5365" max="5365" width="14" style="6" customWidth="1"/>
    <col min="5366" max="5366" width="19.109375" style="6" customWidth="1"/>
    <col min="5367" max="5367" width="15.88671875" style="6" customWidth="1"/>
    <col min="5368" max="5369" width="11.44140625" style="6"/>
    <col min="5370" max="5370" width="12.88671875" style="6" customWidth="1"/>
    <col min="5371" max="5371" width="11.44140625" style="6" customWidth="1"/>
    <col min="5372" max="5372" width="14.44140625" style="6" customWidth="1"/>
    <col min="5373" max="5615" width="11.44140625" style="6"/>
    <col min="5616" max="5616" width="14.44140625" style="6" customWidth="1"/>
    <col min="5617" max="5617" width="38" style="6" customWidth="1"/>
    <col min="5618" max="5618" width="31.44140625" style="6" customWidth="1"/>
    <col min="5619" max="5619" width="21.44140625" style="6" customWidth="1"/>
    <col min="5620" max="5620" width="19" style="6" customWidth="1"/>
    <col min="5621" max="5621" width="14" style="6" customWidth="1"/>
    <col min="5622" max="5622" width="19.109375" style="6" customWidth="1"/>
    <col min="5623" max="5623" width="15.88671875" style="6" customWidth="1"/>
    <col min="5624" max="5625" width="11.44140625" style="6"/>
    <col min="5626" max="5626" width="12.88671875" style="6" customWidth="1"/>
    <col min="5627" max="5627" width="11.44140625" style="6" customWidth="1"/>
    <col min="5628" max="5628" width="14.44140625" style="6" customWidth="1"/>
    <col min="5629" max="5871" width="11.44140625" style="6"/>
    <col min="5872" max="5872" width="14.44140625" style="6" customWidth="1"/>
    <col min="5873" max="5873" width="38" style="6" customWidth="1"/>
    <col min="5874" max="5874" width="31.44140625" style="6" customWidth="1"/>
    <col min="5875" max="5875" width="21.44140625" style="6" customWidth="1"/>
    <col min="5876" max="5876" width="19" style="6" customWidth="1"/>
    <col min="5877" max="5877" width="14" style="6" customWidth="1"/>
    <col min="5878" max="5878" width="19.109375" style="6" customWidth="1"/>
    <col min="5879" max="5879" width="15.88671875" style="6" customWidth="1"/>
    <col min="5880" max="5881" width="11.44140625" style="6"/>
    <col min="5882" max="5882" width="12.88671875" style="6" customWidth="1"/>
    <col min="5883" max="5883" width="11.44140625" style="6" customWidth="1"/>
    <col min="5884" max="5884" width="14.44140625" style="6" customWidth="1"/>
    <col min="5885" max="6127" width="11.44140625" style="6"/>
    <col min="6128" max="6128" width="14.44140625" style="6" customWidth="1"/>
    <col min="6129" max="6129" width="38" style="6" customWidth="1"/>
    <col min="6130" max="6130" width="31.44140625" style="6" customWidth="1"/>
    <col min="6131" max="6131" width="21.44140625" style="6" customWidth="1"/>
    <col min="6132" max="6132" width="19" style="6" customWidth="1"/>
    <col min="6133" max="6133" width="14" style="6" customWidth="1"/>
    <col min="6134" max="6134" width="19.109375" style="6" customWidth="1"/>
    <col min="6135" max="6135" width="15.88671875" style="6" customWidth="1"/>
    <col min="6136" max="6137" width="11.44140625" style="6"/>
    <col min="6138" max="6138" width="12.88671875" style="6" customWidth="1"/>
    <col min="6139" max="6139" width="11.44140625" style="6" customWidth="1"/>
    <col min="6140" max="6140" width="14.44140625" style="6" customWidth="1"/>
    <col min="6141" max="6383" width="11.44140625" style="6"/>
    <col min="6384" max="6384" width="14.44140625" style="6" customWidth="1"/>
    <col min="6385" max="6385" width="38" style="6" customWidth="1"/>
    <col min="6386" max="6386" width="31.44140625" style="6" customWidth="1"/>
    <col min="6387" max="6387" width="21.44140625" style="6" customWidth="1"/>
    <col min="6388" max="6388" width="19" style="6" customWidth="1"/>
    <col min="6389" max="6389" width="14" style="6" customWidth="1"/>
    <col min="6390" max="6390" width="19.109375" style="6" customWidth="1"/>
    <col min="6391" max="6391" width="15.88671875" style="6" customWidth="1"/>
    <col min="6392" max="6393" width="11.44140625" style="6"/>
    <col min="6394" max="6394" width="12.88671875" style="6" customWidth="1"/>
    <col min="6395" max="6395" width="11.44140625" style="6" customWidth="1"/>
    <col min="6396" max="6396" width="14.44140625" style="6" customWidth="1"/>
    <col min="6397" max="6639" width="11.44140625" style="6"/>
    <col min="6640" max="6640" width="14.44140625" style="6" customWidth="1"/>
    <col min="6641" max="6641" width="38" style="6" customWidth="1"/>
    <col min="6642" max="6642" width="31.44140625" style="6" customWidth="1"/>
    <col min="6643" max="6643" width="21.44140625" style="6" customWidth="1"/>
    <col min="6644" max="6644" width="19" style="6" customWidth="1"/>
    <col min="6645" max="6645" width="14" style="6" customWidth="1"/>
    <col min="6646" max="6646" width="19.109375" style="6" customWidth="1"/>
    <col min="6647" max="6647" width="15.88671875" style="6" customWidth="1"/>
    <col min="6648" max="6649" width="11.44140625" style="6"/>
    <col min="6650" max="6650" width="12.88671875" style="6" customWidth="1"/>
    <col min="6651" max="6651" width="11.44140625" style="6" customWidth="1"/>
    <col min="6652" max="6652" width="14.44140625" style="6" customWidth="1"/>
    <col min="6653" max="6895" width="11.44140625" style="6"/>
    <col min="6896" max="6896" width="14.44140625" style="6" customWidth="1"/>
    <col min="6897" max="6897" width="38" style="6" customWidth="1"/>
    <col min="6898" max="6898" width="31.44140625" style="6" customWidth="1"/>
    <col min="6899" max="6899" width="21.44140625" style="6" customWidth="1"/>
    <col min="6900" max="6900" width="19" style="6" customWidth="1"/>
    <col min="6901" max="6901" width="14" style="6" customWidth="1"/>
    <col min="6902" max="6902" width="19.109375" style="6" customWidth="1"/>
    <col min="6903" max="6903" width="15.88671875" style="6" customWidth="1"/>
    <col min="6904" max="6905" width="11.44140625" style="6"/>
    <col min="6906" max="6906" width="12.88671875" style="6" customWidth="1"/>
    <col min="6907" max="6907" width="11.44140625" style="6" customWidth="1"/>
    <col min="6908" max="6908" width="14.44140625" style="6" customWidth="1"/>
    <col min="6909" max="7151" width="11.44140625" style="6"/>
    <col min="7152" max="7152" width="14.44140625" style="6" customWidth="1"/>
    <col min="7153" max="7153" width="38" style="6" customWidth="1"/>
    <col min="7154" max="7154" width="31.44140625" style="6" customWidth="1"/>
    <col min="7155" max="7155" width="21.44140625" style="6" customWidth="1"/>
    <col min="7156" max="7156" width="19" style="6" customWidth="1"/>
    <col min="7157" max="7157" width="14" style="6" customWidth="1"/>
    <col min="7158" max="7158" width="19.109375" style="6" customWidth="1"/>
    <col min="7159" max="7159" width="15.88671875" style="6" customWidth="1"/>
    <col min="7160" max="7161" width="11.44140625" style="6"/>
    <col min="7162" max="7162" width="12.88671875" style="6" customWidth="1"/>
    <col min="7163" max="7163" width="11.44140625" style="6" customWidth="1"/>
    <col min="7164" max="7164" width="14.44140625" style="6" customWidth="1"/>
    <col min="7165" max="7407" width="11.44140625" style="6"/>
    <col min="7408" max="7408" width="14.44140625" style="6" customWidth="1"/>
    <col min="7409" max="7409" width="38" style="6" customWidth="1"/>
    <col min="7410" max="7410" width="31.44140625" style="6" customWidth="1"/>
    <col min="7411" max="7411" width="21.44140625" style="6" customWidth="1"/>
    <col min="7412" max="7412" width="19" style="6" customWidth="1"/>
    <col min="7413" max="7413" width="14" style="6" customWidth="1"/>
    <col min="7414" max="7414" width="19.109375" style="6" customWidth="1"/>
    <col min="7415" max="7415" width="15.88671875" style="6" customWidth="1"/>
    <col min="7416" max="7417" width="11.44140625" style="6"/>
    <col min="7418" max="7418" width="12.88671875" style="6" customWidth="1"/>
    <col min="7419" max="7419" width="11.44140625" style="6" customWidth="1"/>
    <col min="7420" max="7420" width="14.44140625" style="6" customWidth="1"/>
    <col min="7421" max="7663" width="11.44140625" style="6"/>
    <col min="7664" max="7664" width="14.44140625" style="6" customWidth="1"/>
    <col min="7665" max="7665" width="38" style="6" customWidth="1"/>
    <col min="7666" max="7666" width="31.44140625" style="6" customWidth="1"/>
    <col min="7667" max="7667" width="21.44140625" style="6" customWidth="1"/>
    <col min="7668" max="7668" width="19" style="6" customWidth="1"/>
    <col min="7669" max="7669" width="14" style="6" customWidth="1"/>
    <col min="7670" max="7670" width="19.109375" style="6" customWidth="1"/>
    <col min="7671" max="7671" width="15.88671875" style="6" customWidth="1"/>
    <col min="7672" max="7673" width="11.44140625" style="6"/>
    <col min="7674" max="7674" width="12.88671875" style="6" customWidth="1"/>
    <col min="7675" max="7675" width="11.44140625" style="6" customWidth="1"/>
    <col min="7676" max="7676" width="14.44140625" style="6" customWidth="1"/>
    <col min="7677" max="7919" width="11.44140625" style="6"/>
    <col min="7920" max="7920" width="14.44140625" style="6" customWidth="1"/>
    <col min="7921" max="7921" width="38" style="6" customWidth="1"/>
    <col min="7922" max="7922" width="31.44140625" style="6" customWidth="1"/>
    <col min="7923" max="7923" width="21.44140625" style="6" customWidth="1"/>
    <col min="7924" max="7924" width="19" style="6" customWidth="1"/>
    <col min="7925" max="7925" width="14" style="6" customWidth="1"/>
    <col min="7926" max="7926" width="19.109375" style="6" customWidth="1"/>
    <col min="7927" max="7927" width="15.88671875" style="6" customWidth="1"/>
    <col min="7928" max="7929" width="11.44140625" style="6"/>
    <col min="7930" max="7930" width="12.88671875" style="6" customWidth="1"/>
    <col min="7931" max="7931" width="11.44140625" style="6" customWidth="1"/>
    <col min="7932" max="7932" width="14.44140625" style="6" customWidth="1"/>
    <col min="7933" max="8175" width="11.44140625" style="6"/>
    <col min="8176" max="8176" width="14.44140625" style="6" customWidth="1"/>
    <col min="8177" max="8177" width="38" style="6" customWidth="1"/>
    <col min="8178" max="8178" width="31.44140625" style="6" customWidth="1"/>
    <col min="8179" max="8179" width="21.44140625" style="6" customWidth="1"/>
    <col min="8180" max="8180" width="19" style="6" customWidth="1"/>
    <col min="8181" max="8181" width="14" style="6" customWidth="1"/>
    <col min="8182" max="8182" width="19.109375" style="6" customWidth="1"/>
    <col min="8183" max="8183" width="15.88671875" style="6" customWidth="1"/>
    <col min="8184" max="8185" width="11.44140625" style="6"/>
    <col min="8186" max="8186" width="12.88671875" style="6" customWidth="1"/>
    <col min="8187" max="8187" width="11.44140625" style="6" customWidth="1"/>
    <col min="8188" max="8188" width="14.44140625" style="6" customWidth="1"/>
    <col min="8189" max="8431" width="11.44140625" style="6"/>
    <col min="8432" max="8432" width="14.44140625" style="6" customWidth="1"/>
    <col min="8433" max="8433" width="38" style="6" customWidth="1"/>
    <col min="8434" max="8434" width="31.44140625" style="6" customWidth="1"/>
    <col min="8435" max="8435" width="21.44140625" style="6" customWidth="1"/>
    <col min="8436" max="8436" width="19" style="6" customWidth="1"/>
    <col min="8437" max="8437" width="14" style="6" customWidth="1"/>
    <col min="8438" max="8438" width="19.109375" style="6" customWidth="1"/>
    <col min="8439" max="8439" width="15.88671875" style="6" customWidth="1"/>
    <col min="8440" max="8441" width="11.44140625" style="6"/>
    <col min="8442" max="8442" width="12.88671875" style="6" customWidth="1"/>
    <col min="8443" max="8443" width="11.44140625" style="6" customWidth="1"/>
    <col min="8444" max="8444" width="14.44140625" style="6" customWidth="1"/>
    <col min="8445" max="8687" width="11.44140625" style="6"/>
    <col min="8688" max="8688" width="14.44140625" style="6" customWidth="1"/>
    <col min="8689" max="8689" width="38" style="6" customWidth="1"/>
    <col min="8690" max="8690" width="31.44140625" style="6" customWidth="1"/>
    <col min="8691" max="8691" width="21.44140625" style="6" customWidth="1"/>
    <col min="8692" max="8692" width="19" style="6" customWidth="1"/>
    <col min="8693" max="8693" width="14" style="6" customWidth="1"/>
    <col min="8694" max="8694" width="19.109375" style="6" customWidth="1"/>
    <col min="8695" max="8695" width="15.88671875" style="6" customWidth="1"/>
    <col min="8696" max="8697" width="11.44140625" style="6"/>
    <col min="8698" max="8698" width="12.88671875" style="6" customWidth="1"/>
    <col min="8699" max="8699" width="11.44140625" style="6" customWidth="1"/>
    <col min="8700" max="8700" width="14.44140625" style="6" customWidth="1"/>
    <col min="8701" max="8943" width="11.44140625" style="6"/>
    <col min="8944" max="8944" width="14.44140625" style="6" customWidth="1"/>
    <col min="8945" max="8945" width="38" style="6" customWidth="1"/>
    <col min="8946" max="8946" width="31.44140625" style="6" customWidth="1"/>
    <col min="8947" max="8947" width="21.44140625" style="6" customWidth="1"/>
    <col min="8948" max="8948" width="19" style="6" customWidth="1"/>
    <col min="8949" max="8949" width="14" style="6" customWidth="1"/>
    <col min="8950" max="8950" width="19.109375" style="6" customWidth="1"/>
    <col min="8951" max="8951" width="15.88671875" style="6" customWidth="1"/>
    <col min="8952" max="8953" width="11.44140625" style="6"/>
    <col min="8954" max="8954" width="12.88671875" style="6" customWidth="1"/>
    <col min="8955" max="8955" width="11.44140625" style="6" customWidth="1"/>
    <col min="8956" max="8956" width="14.44140625" style="6" customWidth="1"/>
    <col min="8957" max="9199" width="11.44140625" style="6"/>
    <col min="9200" max="9200" width="14.44140625" style="6" customWidth="1"/>
    <col min="9201" max="9201" width="38" style="6" customWidth="1"/>
    <col min="9202" max="9202" width="31.44140625" style="6" customWidth="1"/>
    <col min="9203" max="9203" width="21.44140625" style="6" customWidth="1"/>
    <col min="9204" max="9204" width="19" style="6" customWidth="1"/>
    <col min="9205" max="9205" width="14" style="6" customWidth="1"/>
    <col min="9206" max="9206" width="19.109375" style="6" customWidth="1"/>
    <col min="9207" max="9207" width="15.88671875" style="6" customWidth="1"/>
    <col min="9208" max="9209" width="11.44140625" style="6"/>
    <col min="9210" max="9210" width="12.88671875" style="6" customWidth="1"/>
    <col min="9211" max="9211" width="11.44140625" style="6" customWidth="1"/>
    <col min="9212" max="9212" width="14.44140625" style="6" customWidth="1"/>
    <col min="9213" max="9455" width="11.44140625" style="6"/>
    <col min="9456" max="9456" width="14.44140625" style="6" customWidth="1"/>
    <col min="9457" max="9457" width="38" style="6" customWidth="1"/>
    <col min="9458" max="9458" width="31.44140625" style="6" customWidth="1"/>
    <col min="9459" max="9459" width="21.44140625" style="6" customWidth="1"/>
    <col min="9460" max="9460" width="19" style="6" customWidth="1"/>
    <col min="9461" max="9461" width="14" style="6" customWidth="1"/>
    <col min="9462" max="9462" width="19.109375" style="6" customWidth="1"/>
    <col min="9463" max="9463" width="15.88671875" style="6" customWidth="1"/>
    <col min="9464" max="9465" width="11.44140625" style="6"/>
    <col min="9466" max="9466" width="12.88671875" style="6" customWidth="1"/>
    <col min="9467" max="9467" width="11.44140625" style="6" customWidth="1"/>
    <col min="9468" max="9468" width="14.44140625" style="6" customWidth="1"/>
    <col min="9469" max="9711" width="11.44140625" style="6"/>
    <col min="9712" max="9712" width="14.44140625" style="6" customWidth="1"/>
    <col min="9713" max="9713" width="38" style="6" customWidth="1"/>
    <col min="9714" max="9714" width="31.44140625" style="6" customWidth="1"/>
    <col min="9715" max="9715" width="21.44140625" style="6" customWidth="1"/>
    <col min="9716" max="9716" width="19" style="6" customWidth="1"/>
    <col min="9717" max="9717" width="14" style="6" customWidth="1"/>
    <col min="9718" max="9718" width="19.109375" style="6" customWidth="1"/>
    <col min="9719" max="9719" width="15.88671875" style="6" customWidth="1"/>
    <col min="9720" max="9721" width="11.44140625" style="6"/>
    <col min="9722" max="9722" width="12.88671875" style="6" customWidth="1"/>
    <col min="9723" max="9723" width="11.44140625" style="6" customWidth="1"/>
    <col min="9724" max="9724" width="14.44140625" style="6" customWidth="1"/>
    <col min="9725" max="9967" width="11.44140625" style="6"/>
    <col min="9968" max="9968" width="14.44140625" style="6" customWidth="1"/>
    <col min="9969" max="9969" width="38" style="6" customWidth="1"/>
    <col min="9970" max="9970" width="31.44140625" style="6" customWidth="1"/>
    <col min="9971" max="9971" width="21.44140625" style="6" customWidth="1"/>
    <col min="9972" max="9972" width="19" style="6" customWidth="1"/>
    <col min="9973" max="9973" width="14" style="6" customWidth="1"/>
    <col min="9974" max="9974" width="19.109375" style="6" customWidth="1"/>
    <col min="9975" max="9975" width="15.88671875" style="6" customWidth="1"/>
    <col min="9976" max="9977" width="11.44140625" style="6"/>
    <col min="9978" max="9978" width="12.88671875" style="6" customWidth="1"/>
    <col min="9979" max="9979" width="11.44140625" style="6" customWidth="1"/>
    <col min="9980" max="9980" width="14.44140625" style="6" customWidth="1"/>
    <col min="9981" max="10223" width="11.44140625" style="6"/>
    <col min="10224" max="10224" width="14.44140625" style="6" customWidth="1"/>
    <col min="10225" max="10225" width="38" style="6" customWidth="1"/>
    <col min="10226" max="10226" width="31.44140625" style="6" customWidth="1"/>
    <col min="10227" max="10227" width="21.44140625" style="6" customWidth="1"/>
    <col min="10228" max="10228" width="19" style="6" customWidth="1"/>
    <col min="10229" max="10229" width="14" style="6" customWidth="1"/>
    <col min="10230" max="10230" width="19.109375" style="6" customWidth="1"/>
    <col min="10231" max="10231" width="15.88671875" style="6" customWidth="1"/>
    <col min="10232" max="10233" width="11.44140625" style="6"/>
    <col min="10234" max="10234" width="12.88671875" style="6" customWidth="1"/>
    <col min="10235" max="10235" width="11.44140625" style="6" customWidth="1"/>
    <col min="10236" max="10236" width="14.44140625" style="6" customWidth="1"/>
    <col min="10237" max="10479" width="11.44140625" style="6"/>
    <col min="10480" max="10480" width="14.44140625" style="6" customWidth="1"/>
    <col min="10481" max="10481" width="38" style="6" customWidth="1"/>
    <col min="10482" max="10482" width="31.44140625" style="6" customWidth="1"/>
    <col min="10483" max="10483" width="21.44140625" style="6" customWidth="1"/>
    <col min="10484" max="10484" width="19" style="6" customWidth="1"/>
    <col min="10485" max="10485" width="14" style="6" customWidth="1"/>
    <col min="10486" max="10486" width="19.109375" style="6" customWidth="1"/>
    <col min="10487" max="10487" width="15.88671875" style="6" customWidth="1"/>
    <col min="10488" max="10489" width="11.44140625" style="6"/>
    <col min="10490" max="10490" width="12.88671875" style="6" customWidth="1"/>
    <col min="10491" max="10491" width="11.44140625" style="6" customWidth="1"/>
    <col min="10492" max="10492" width="14.44140625" style="6" customWidth="1"/>
    <col min="10493" max="10735" width="11.44140625" style="6"/>
    <col min="10736" max="10736" width="14.44140625" style="6" customWidth="1"/>
    <col min="10737" max="10737" width="38" style="6" customWidth="1"/>
    <col min="10738" max="10738" width="31.44140625" style="6" customWidth="1"/>
    <col min="10739" max="10739" width="21.44140625" style="6" customWidth="1"/>
    <col min="10740" max="10740" width="19" style="6" customWidth="1"/>
    <col min="10741" max="10741" width="14" style="6" customWidth="1"/>
    <col min="10742" max="10742" width="19.109375" style="6" customWidth="1"/>
    <col min="10743" max="10743" width="15.88671875" style="6" customWidth="1"/>
    <col min="10744" max="10745" width="11.44140625" style="6"/>
    <col min="10746" max="10746" width="12.88671875" style="6" customWidth="1"/>
    <col min="10747" max="10747" width="11.44140625" style="6" customWidth="1"/>
    <col min="10748" max="10748" width="14.44140625" style="6" customWidth="1"/>
    <col min="10749" max="10991" width="11.44140625" style="6"/>
    <col min="10992" max="10992" width="14.44140625" style="6" customWidth="1"/>
    <col min="10993" max="10993" width="38" style="6" customWidth="1"/>
    <col min="10994" max="10994" width="31.44140625" style="6" customWidth="1"/>
    <col min="10995" max="10995" width="21.44140625" style="6" customWidth="1"/>
    <col min="10996" max="10996" width="19" style="6" customWidth="1"/>
    <col min="10997" max="10997" width="14" style="6" customWidth="1"/>
    <col min="10998" max="10998" width="19.109375" style="6" customWidth="1"/>
    <col min="10999" max="10999" width="15.88671875" style="6" customWidth="1"/>
    <col min="11000" max="11001" width="11.44140625" style="6"/>
    <col min="11002" max="11002" width="12.88671875" style="6" customWidth="1"/>
    <col min="11003" max="11003" width="11.44140625" style="6" customWidth="1"/>
    <col min="11004" max="11004" width="14.44140625" style="6" customWidth="1"/>
    <col min="11005" max="11247" width="11.44140625" style="6"/>
    <col min="11248" max="11248" width="14.44140625" style="6" customWidth="1"/>
    <col min="11249" max="11249" width="38" style="6" customWidth="1"/>
    <col min="11250" max="11250" width="31.44140625" style="6" customWidth="1"/>
    <col min="11251" max="11251" width="21.44140625" style="6" customWidth="1"/>
    <col min="11252" max="11252" width="19" style="6" customWidth="1"/>
    <col min="11253" max="11253" width="14" style="6" customWidth="1"/>
    <col min="11254" max="11254" width="19.109375" style="6" customWidth="1"/>
    <col min="11255" max="11255" width="15.88671875" style="6" customWidth="1"/>
    <col min="11256" max="11257" width="11.44140625" style="6"/>
    <col min="11258" max="11258" width="12.88671875" style="6" customWidth="1"/>
    <col min="11259" max="11259" width="11.44140625" style="6" customWidth="1"/>
    <col min="11260" max="11260" width="14.44140625" style="6" customWidth="1"/>
    <col min="11261" max="11503" width="11.44140625" style="6"/>
    <col min="11504" max="11504" width="14.44140625" style="6" customWidth="1"/>
    <col min="11505" max="11505" width="38" style="6" customWidth="1"/>
    <col min="11506" max="11506" width="31.44140625" style="6" customWidth="1"/>
    <col min="11507" max="11507" width="21.44140625" style="6" customWidth="1"/>
    <col min="11508" max="11508" width="19" style="6" customWidth="1"/>
    <col min="11509" max="11509" width="14" style="6" customWidth="1"/>
    <col min="11510" max="11510" width="19.109375" style="6" customWidth="1"/>
    <col min="11511" max="11511" width="15.88671875" style="6" customWidth="1"/>
    <col min="11512" max="11513" width="11.44140625" style="6"/>
    <col min="11514" max="11514" width="12.88671875" style="6" customWidth="1"/>
    <col min="11515" max="11515" width="11.44140625" style="6" customWidth="1"/>
    <col min="11516" max="11516" width="14.44140625" style="6" customWidth="1"/>
    <col min="11517" max="11759" width="11.44140625" style="6"/>
    <col min="11760" max="11760" width="14.44140625" style="6" customWidth="1"/>
    <col min="11761" max="11761" width="38" style="6" customWidth="1"/>
    <col min="11762" max="11762" width="31.44140625" style="6" customWidth="1"/>
    <col min="11763" max="11763" width="21.44140625" style="6" customWidth="1"/>
    <col min="11764" max="11764" width="19" style="6" customWidth="1"/>
    <col min="11765" max="11765" width="14" style="6" customWidth="1"/>
    <col min="11766" max="11766" width="19.109375" style="6" customWidth="1"/>
    <col min="11767" max="11767" width="15.88671875" style="6" customWidth="1"/>
    <col min="11768" max="11769" width="11.44140625" style="6"/>
    <col min="11770" max="11770" width="12.88671875" style="6" customWidth="1"/>
    <col min="11771" max="11771" width="11.44140625" style="6" customWidth="1"/>
    <col min="11772" max="11772" width="14.44140625" style="6" customWidth="1"/>
    <col min="11773" max="12015" width="11.44140625" style="6"/>
    <col min="12016" max="12016" width="14.44140625" style="6" customWidth="1"/>
    <col min="12017" max="12017" width="38" style="6" customWidth="1"/>
    <col min="12018" max="12018" width="31.44140625" style="6" customWidth="1"/>
    <col min="12019" max="12019" width="21.44140625" style="6" customWidth="1"/>
    <col min="12020" max="12020" width="19" style="6" customWidth="1"/>
    <col min="12021" max="12021" width="14" style="6" customWidth="1"/>
    <col min="12022" max="12022" width="19.109375" style="6" customWidth="1"/>
    <col min="12023" max="12023" width="15.88671875" style="6" customWidth="1"/>
    <col min="12024" max="12025" width="11.44140625" style="6"/>
    <col min="12026" max="12026" width="12.88671875" style="6" customWidth="1"/>
    <col min="12027" max="12027" width="11.44140625" style="6" customWidth="1"/>
    <col min="12028" max="12028" width="14.44140625" style="6" customWidth="1"/>
    <col min="12029" max="12271" width="11.44140625" style="6"/>
    <col min="12272" max="12272" width="14.44140625" style="6" customWidth="1"/>
    <col min="12273" max="12273" width="38" style="6" customWidth="1"/>
    <col min="12274" max="12274" width="31.44140625" style="6" customWidth="1"/>
    <col min="12275" max="12275" width="21.44140625" style="6" customWidth="1"/>
    <col min="12276" max="12276" width="19" style="6" customWidth="1"/>
    <col min="12277" max="12277" width="14" style="6" customWidth="1"/>
    <col min="12278" max="12278" width="19.109375" style="6" customWidth="1"/>
    <col min="12279" max="12279" width="15.88671875" style="6" customWidth="1"/>
    <col min="12280" max="12281" width="11.44140625" style="6"/>
    <col min="12282" max="12282" width="12.88671875" style="6" customWidth="1"/>
    <col min="12283" max="12283" width="11.44140625" style="6" customWidth="1"/>
    <col min="12284" max="12284" width="14.44140625" style="6" customWidth="1"/>
    <col min="12285" max="12527" width="11.44140625" style="6"/>
    <col min="12528" max="12528" width="14.44140625" style="6" customWidth="1"/>
    <col min="12529" max="12529" width="38" style="6" customWidth="1"/>
    <col min="12530" max="12530" width="31.44140625" style="6" customWidth="1"/>
    <col min="12531" max="12531" width="21.44140625" style="6" customWidth="1"/>
    <col min="12532" max="12532" width="19" style="6" customWidth="1"/>
    <col min="12533" max="12533" width="14" style="6" customWidth="1"/>
    <col min="12534" max="12534" width="19.109375" style="6" customWidth="1"/>
    <col min="12535" max="12535" width="15.88671875" style="6" customWidth="1"/>
    <col min="12536" max="12537" width="11.44140625" style="6"/>
    <col min="12538" max="12538" width="12.88671875" style="6" customWidth="1"/>
    <col min="12539" max="12539" width="11.44140625" style="6" customWidth="1"/>
    <col min="12540" max="12540" width="14.44140625" style="6" customWidth="1"/>
    <col min="12541" max="12783" width="11.44140625" style="6"/>
    <col min="12784" max="12784" width="14.44140625" style="6" customWidth="1"/>
    <col min="12785" max="12785" width="38" style="6" customWidth="1"/>
    <col min="12786" max="12786" width="31.44140625" style="6" customWidth="1"/>
    <col min="12787" max="12787" width="21.44140625" style="6" customWidth="1"/>
    <col min="12788" max="12788" width="19" style="6" customWidth="1"/>
    <col min="12789" max="12789" width="14" style="6" customWidth="1"/>
    <col min="12790" max="12790" width="19.109375" style="6" customWidth="1"/>
    <col min="12791" max="12791" width="15.88671875" style="6" customWidth="1"/>
    <col min="12792" max="12793" width="11.44140625" style="6"/>
    <col min="12794" max="12794" width="12.88671875" style="6" customWidth="1"/>
    <col min="12795" max="12795" width="11.44140625" style="6" customWidth="1"/>
    <col min="12796" max="12796" width="14.44140625" style="6" customWidth="1"/>
    <col min="12797" max="13039" width="11.44140625" style="6"/>
    <col min="13040" max="13040" width="14.44140625" style="6" customWidth="1"/>
    <col min="13041" max="13041" width="38" style="6" customWidth="1"/>
    <col min="13042" max="13042" width="31.44140625" style="6" customWidth="1"/>
    <col min="13043" max="13043" width="21.44140625" style="6" customWidth="1"/>
    <col min="13044" max="13044" width="19" style="6" customWidth="1"/>
    <col min="13045" max="13045" width="14" style="6" customWidth="1"/>
    <col min="13046" max="13046" width="19.109375" style="6" customWidth="1"/>
    <col min="13047" max="13047" width="15.88671875" style="6" customWidth="1"/>
    <col min="13048" max="13049" width="11.44140625" style="6"/>
    <col min="13050" max="13050" width="12.88671875" style="6" customWidth="1"/>
    <col min="13051" max="13051" width="11.44140625" style="6" customWidth="1"/>
    <col min="13052" max="13052" width="14.44140625" style="6" customWidth="1"/>
    <col min="13053" max="13295" width="11.44140625" style="6"/>
    <col min="13296" max="13296" width="14.44140625" style="6" customWidth="1"/>
    <col min="13297" max="13297" width="38" style="6" customWidth="1"/>
    <col min="13298" max="13298" width="31.44140625" style="6" customWidth="1"/>
    <col min="13299" max="13299" width="21.44140625" style="6" customWidth="1"/>
    <col min="13300" max="13300" width="19" style="6" customWidth="1"/>
    <col min="13301" max="13301" width="14" style="6" customWidth="1"/>
    <col min="13302" max="13302" width="19.109375" style="6" customWidth="1"/>
    <col min="13303" max="13303" width="15.88671875" style="6" customWidth="1"/>
    <col min="13304" max="13305" width="11.44140625" style="6"/>
    <col min="13306" max="13306" width="12.88671875" style="6" customWidth="1"/>
    <col min="13307" max="13307" width="11.44140625" style="6" customWidth="1"/>
    <col min="13308" max="13308" width="14.44140625" style="6" customWidth="1"/>
    <col min="13309" max="13551" width="11.44140625" style="6"/>
    <col min="13552" max="13552" width="14.44140625" style="6" customWidth="1"/>
    <col min="13553" max="13553" width="38" style="6" customWidth="1"/>
    <col min="13554" max="13554" width="31.44140625" style="6" customWidth="1"/>
    <col min="13555" max="13555" width="21.44140625" style="6" customWidth="1"/>
    <col min="13556" max="13556" width="19" style="6" customWidth="1"/>
    <col min="13557" max="13557" width="14" style="6" customWidth="1"/>
    <col min="13558" max="13558" width="19.109375" style="6" customWidth="1"/>
    <col min="13559" max="13559" width="15.88671875" style="6" customWidth="1"/>
    <col min="13560" max="13561" width="11.44140625" style="6"/>
    <col min="13562" max="13562" width="12.88671875" style="6" customWidth="1"/>
    <col min="13563" max="13563" width="11.44140625" style="6" customWidth="1"/>
    <col min="13564" max="13564" width="14.44140625" style="6" customWidth="1"/>
    <col min="13565" max="13807" width="11.44140625" style="6"/>
    <col min="13808" max="13808" width="14.44140625" style="6" customWidth="1"/>
    <col min="13809" max="13809" width="38" style="6" customWidth="1"/>
    <col min="13810" max="13810" width="31.44140625" style="6" customWidth="1"/>
    <col min="13811" max="13811" width="21.44140625" style="6" customWidth="1"/>
    <col min="13812" max="13812" width="19" style="6" customWidth="1"/>
    <col min="13813" max="13813" width="14" style="6" customWidth="1"/>
    <col min="13814" max="13814" width="19.109375" style="6" customWidth="1"/>
    <col min="13815" max="13815" width="15.88671875" style="6" customWidth="1"/>
    <col min="13816" max="13817" width="11.44140625" style="6"/>
    <col min="13818" max="13818" width="12.88671875" style="6" customWidth="1"/>
    <col min="13819" max="13819" width="11.44140625" style="6" customWidth="1"/>
    <col min="13820" max="13820" width="14.44140625" style="6" customWidth="1"/>
    <col min="13821" max="14063" width="11.44140625" style="6"/>
    <col min="14064" max="14064" width="14.44140625" style="6" customWidth="1"/>
    <col min="14065" max="14065" width="38" style="6" customWidth="1"/>
    <col min="14066" max="14066" width="31.44140625" style="6" customWidth="1"/>
    <col min="14067" max="14067" width="21.44140625" style="6" customWidth="1"/>
    <col min="14068" max="14068" width="19" style="6" customWidth="1"/>
    <col min="14069" max="14069" width="14" style="6" customWidth="1"/>
    <col min="14070" max="14070" width="19.109375" style="6" customWidth="1"/>
    <col min="14071" max="14071" width="15.88671875" style="6" customWidth="1"/>
    <col min="14072" max="14073" width="11.44140625" style="6"/>
    <col min="14074" max="14074" width="12.88671875" style="6" customWidth="1"/>
    <col min="14075" max="14075" width="11.44140625" style="6" customWidth="1"/>
    <col min="14076" max="14076" width="14.44140625" style="6" customWidth="1"/>
    <col min="14077" max="14319" width="11.44140625" style="6"/>
    <col min="14320" max="14320" width="14.44140625" style="6" customWidth="1"/>
    <col min="14321" max="14321" width="38" style="6" customWidth="1"/>
    <col min="14322" max="14322" width="31.44140625" style="6" customWidth="1"/>
    <col min="14323" max="14323" width="21.44140625" style="6" customWidth="1"/>
    <col min="14324" max="14324" width="19" style="6" customWidth="1"/>
    <col min="14325" max="14325" width="14" style="6" customWidth="1"/>
    <col min="14326" max="14326" width="19.109375" style="6" customWidth="1"/>
    <col min="14327" max="14327" width="15.88671875" style="6" customWidth="1"/>
    <col min="14328" max="14329" width="11.44140625" style="6"/>
    <col min="14330" max="14330" width="12.88671875" style="6" customWidth="1"/>
    <col min="14331" max="14331" width="11.44140625" style="6" customWidth="1"/>
    <col min="14332" max="14332" width="14.44140625" style="6" customWidth="1"/>
    <col min="14333" max="14575" width="11.44140625" style="6"/>
    <col min="14576" max="14576" width="14.44140625" style="6" customWidth="1"/>
    <col min="14577" max="14577" width="38" style="6" customWidth="1"/>
    <col min="14578" max="14578" width="31.44140625" style="6" customWidth="1"/>
    <col min="14579" max="14579" width="21.44140625" style="6" customWidth="1"/>
    <col min="14580" max="14580" width="19" style="6" customWidth="1"/>
    <col min="14581" max="14581" width="14" style="6" customWidth="1"/>
    <col min="14582" max="14582" width="19.109375" style="6" customWidth="1"/>
    <col min="14583" max="14583" width="15.88671875" style="6" customWidth="1"/>
    <col min="14584" max="14585" width="11.44140625" style="6"/>
    <col min="14586" max="14586" width="12.88671875" style="6" customWidth="1"/>
    <col min="14587" max="14587" width="11.44140625" style="6" customWidth="1"/>
    <col min="14588" max="14588" width="14.44140625" style="6" customWidth="1"/>
    <col min="14589" max="14831" width="11.44140625" style="6"/>
    <col min="14832" max="14832" width="14.44140625" style="6" customWidth="1"/>
    <col min="14833" max="14833" width="38" style="6" customWidth="1"/>
    <col min="14834" max="14834" width="31.44140625" style="6" customWidth="1"/>
    <col min="14835" max="14835" width="21.44140625" style="6" customWidth="1"/>
    <col min="14836" max="14836" width="19" style="6" customWidth="1"/>
    <col min="14837" max="14837" width="14" style="6" customWidth="1"/>
    <col min="14838" max="14838" width="19.109375" style="6" customWidth="1"/>
    <col min="14839" max="14839" width="15.88671875" style="6" customWidth="1"/>
    <col min="14840" max="14841" width="11.44140625" style="6"/>
    <col min="14842" max="14842" width="12.88671875" style="6" customWidth="1"/>
    <col min="14843" max="14843" width="11.44140625" style="6" customWidth="1"/>
    <col min="14844" max="14844" width="14.44140625" style="6" customWidth="1"/>
    <col min="14845" max="15087" width="11.44140625" style="6"/>
    <col min="15088" max="15088" width="14.44140625" style="6" customWidth="1"/>
    <col min="15089" max="15089" width="38" style="6" customWidth="1"/>
    <col min="15090" max="15090" width="31.44140625" style="6" customWidth="1"/>
    <col min="15091" max="15091" width="21.44140625" style="6" customWidth="1"/>
    <col min="15092" max="15092" width="19" style="6" customWidth="1"/>
    <col min="15093" max="15093" width="14" style="6" customWidth="1"/>
    <col min="15094" max="15094" width="19.109375" style="6" customWidth="1"/>
    <col min="15095" max="15095" width="15.88671875" style="6" customWidth="1"/>
    <col min="15096" max="15097" width="11.44140625" style="6"/>
    <col min="15098" max="15098" width="12.88671875" style="6" customWidth="1"/>
    <col min="15099" max="15099" width="11.44140625" style="6" customWidth="1"/>
    <col min="15100" max="15100" width="14.44140625" style="6" customWidth="1"/>
    <col min="15101" max="15343" width="11.44140625" style="6"/>
    <col min="15344" max="15344" width="14.44140625" style="6" customWidth="1"/>
    <col min="15345" max="15345" width="38" style="6" customWidth="1"/>
    <col min="15346" max="15346" width="31.44140625" style="6" customWidth="1"/>
    <col min="15347" max="15347" width="21.44140625" style="6" customWidth="1"/>
    <col min="15348" max="15348" width="19" style="6" customWidth="1"/>
    <col min="15349" max="15349" width="14" style="6" customWidth="1"/>
    <col min="15350" max="15350" width="19.109375" style="6" customWidth="1"/>
    <col min="15351" max="15351" width="15.88671875" style="6" customWidth="1"/>
    <col min="15352" max="15353" width="11.44140625" style="6"/>
    <col min="15354" max="15354" width="12.88671875" style="6" customWidth="1"/>
    <col min="15355" max="15355" width="11.44140625" style="6" customWidth="1"/>
    <col min="15356" max="15356" width="14.44140625" style="6" customWidth="1"/>
    <col min="15357" max="15599" width="11.44140625" style="6"/>
    <col min="15600" max="15600" width="14.44140625" style="6" customWidth="1"/>
    <col min="15601" max="15601" width="38" style="6" customWidth="1"/>
    <col min="15602" max="15602" width="31.44140625" style="6" customWidth="1"/>
    <col min="15603" max="15603" width="21.44140625" style="6" customWidth="1"/>
    <col min="15604" max="15604" width="19" style="6" customWidth="1"/>
    <col min="15605" max="15605" width="14" style="6" customWidth="1"/>
    <col min="15606" max="15606" width="19.109375" style="6" customWidth="1"/>
    <col min="15607" max="15607" width="15.88671875" style="6" customWidth="1"/>
    <col min="15608" max="15609" width="11.44140625" style="6"/>
    <col min="15610" max="15610" width="12.88671875" style="6" customWidth="1"/>
    <col min="15611" max="15611" width="11.44140625" style="6" customWidth="1"/>
    <col min="15612" max="15612" width="14.44140625" style="6" customWidth="1"/>
    <col min="15613" max="15855" width="11.44140625" style="6"/>
    <col min="15856" max="15856" width="14.44140625" style="6" customWidth="1"/>
    <col min="15857" max="15857" width="38" style="6" customWidth="1"/>
    <col min="15858" max="15858" width="31.44140625" style="6" customWidth="1"/>
    <col min="15859" max="15859" width="21.44140625" style="6" customWidth="1"/>
    <col min="15860" max="15860" width="19" style="6" customWidth="1"/>
    <col min="15861" max="15861" width="14" style="6" customWidth="1"/>
    <col min="15862" max="15862" width="19.109375" style="6" customWidth="1"/>
    <col min="15863" max="15863" width="15.88671875" style="6" customWidth="1"/>
    <col min="15864" max="15865" width="11.44140625" style="6"/>
    <col min="15866" max="15866" width="12.88671875" style="6" customWidth="1"/>
    <col min="15867" max="15867" width="11.44140625" style="6" customWidth="1"/>
    <col min="15868" max="15868" width="14.44140625" style="6" customWidth="1"/>
    <col min="15869" max="16111" width="11.44140625" style="6"/>
    <col min="16112" max="16112" width="14.44140625" style="6" customWidth="1"/>
    <col min="16113" max="16113" width="38" style="6" customWidth="1"/>
    <col min="16114" max="16114" width="31.44140625" style="6" customWidth="1"/>
    <col min="16115" max="16115" width="21.44140625" style="6" customWidth="1"/>
    <col min="16116" max="16116" width="19" style="6" customWidth="1"/>
    <col min="16117" max="16117" width="14" style="6" customWidth="1"/>
    <col min="16118" max="16118" width="19.109375" style="6" customWidth="1"/>
    <col min="16119" max="16119" width="15.88671875" style="6" customWidth="1"/>
    <col min="16120" max="16121" width="11.44140625" style="6"/>
    <col min="16122" max="16122" width="12.88671875" style="6" customWidth="1"/>
    <col min="16123" max="16123" width="11.44140625" style="6" customWidth="1"/>
    <col min="16124" max="16124" width="14.44140625" style="6" customWidth="1"/>
    <col min="16125" max="16384" width="11.44140625" style="6"/>
  </cols>
  <sheetData>
    <row r="1" spans="2:6" ht="15" thickBot="1" x14ac:dyDescent="0.35"/>
    <row r="2" spans="2:6" ht="14.4" customHeight="1" x14ac:dyDescent="0.3">
      <c r="B2" s="376" t="s">
        <v>7</v>
      </c>
      <c r="C2" s="377"/>
      <c r="D2" s="377"/>
      <c r="E2" s="377"/>
      <c r="F2" s="378"/>
    </row>
    <row r="3" spans="2:6" ht="14.4" customHeight="1" x14ac:dyDescent="0.3">
      <c r="B3" s="379"/>
      <c r="C3" s="380"/>
      <c r="D3" s="380"/>
      <c r="E3" s="380"/>
      <c r="F3" s="381"/>
    </row>
    <row r="4" spans="2:6" ht="14.4" customHeight="1" thickBot="1" x14ac:dyDescent="0.35">
      <c r="B4" s="382"/>
      <c r="C4" s="383"/>
      <c r="D4" s="383"/>
      <c r="E4" s="383"/>
      <c r="F4" s="384"/>
    </row>
    <row r="5" spans="2:6" ht="16.2" thickBot="1" x14ac:dyDescent="0.35">
      <c r="B5" s="385" t="s">
        <v>8</v>
      </c>
      <c r="C5" s="386"/>
      <c r="D5" s="362"/>
      <c r="E5" s="363"/>
      <c r="F5" s="364"/>
    </row>
    <row r="6" spans="2:6" ht="5.0999999999999996" customHeight="1" thickBot="1" x14ac:dyDescent="0.35">
      <c r="B6" s="44"/>
      <c r="C6" s="44"/>
      <c r="D6" s="44"/>
      <c r="E6" s="44"/>
      <c r="F6" s="33"/>
    </row>
    <row r="7" spans="2:6" ht="15" customHeight="1" x14ac:dyDescent="0.3">
      <c r="B7" s="365" t="s">
        <v>9</v>
      </c>
      <c r="C7" s="365" t="s">
        <v>10</v>
      </c>
      <c r="D7" s="365" t="s">
        <v>34</v>
      </c>
      <c r="E7" s="387" t="s">
        <v>11</v>
      </c>
      <c r="F7" s="365" t="s">
        <v>12</v>
      </c>
    </row>
    <row r="8" spans="2:6" ht="43.65" customHeight="1" thickBot="1" x14ac:dyDescent="0.35">
      <c r="B8" s="366"/>
      <c r="C8" s="366"/>
      <c r="D8" s="366"/>
      <c r="E8" s="388"/>
      <c r="F8" s="366"/>
    </row>
    <row r="9" spans="2:6" ht="15.6" customHeight="1" x14ac:dyDescent="0.3">
      <c r="B9" s="369" t="s">
        <v>29</v>
      </c>
      <c r="C9" s="367"/>
      <c r="D9" s="367" t="s">
        <v>35</v>
      </c>
      <c r="E9" s="371">
        <v>10</v>
      </c>
      <c r="F9" s="374" t="s">
        <v>3</v>
      </c>
    </row>
    <row r="10" spans="2:6" x14ac:dyDescent="0.3">
      <c r="B10" s="370"/>
      <c r="C10" s="368"/>
      <c r="D10" s="368"/>
      <c r="E10" s="372"/>
      <c r="F10" s="375"/>
    </row>
    <row r="11" spans="2:6" x14ac:dyDescent="0.3">
      <c r="B11" s="370" t="s">
        <v>29</v>
      </c>
      <c r="C11" s="368"/>
      <c r="D11" s="368" t="s">
        <v>35</v>
      </c>
      <c r="E11" s="373">
        <v>10</v>
      </c>
      <c r="F11" s="375" t="s">
        <v>30</v>
      </c>
    </row>
    <row r="12" spans="2:6" x14ac:dyDescent="0.3">
      <c r="B12" s="370"/>
      <c r="C12" s="368"/>
      <c r="D12" s="368"/>
      <c r="E12" s="373"/>
      <c r="F12" s="375"/>
    </row>
    <row r="13" spans="2:6" ht="15" thickBot="1" x14ac:dyDescent="0.35">
      <c r="B13" s="64"/>
      <c r="C13" s="29"/>
      <c r="D13" s="29"/>
      <c r="E13" s="42"/>
      <c r="F13" s="43"/>
    </row>
    <row r="14" spans="2:6" ht="15" thickBot="1" x14ac:dyDescent="0.35">
      <c r="B14" s="344" t="s">
        <v>31</v>
      </c>
      <c r="C14" s="345"/>
      <c r="D14" s="346"/>
      <c r="E14" s="26">
        <f>SUM(E9:E13)</f>
        <v>20</v>
      </c>
      <c r="F14" s="25"/>
    </row>
    <row r="15" spans="2:6" ht="15" thickBot="1" x14ac:dyDescent="0.35">
      <c r="B15" s="347" t="s">
        <v>32</v>
      </c>
      <c r="C15" s="348"/>
      <c r="D15" s="349"/>
      <c r="E15" s="27"/>
      <c r="F15" s="24"/>
    </row>
    <row r="16" spans="2:6" ht="15" thickBot="1" x14ac:dyDescent="0.35">
      <c r="B16" s="350" t="s">
        <v>33</v>
      </c>
      <c r="C16" s="351"/>
      <c r="D16" s="352"/>
      <c r="E16" s="28"/>
      <c r="F16" s="17"/>
    </row>
    <row r="17" spans="2:8" x14ac:dyDescent="0.3">
      <c r="B17" s="353" t="s">
        <v>39</v>
      </c>
      <c r="C17" s="354"/>
      <c r="D17" s="354"/>
      <c r="E17" s="354"/>
      <c r="F17" s="355"/>
    </row>
    <row r="18" spans="2:8" x14ac:dyDescent="0.3">
      <c r="B18" s="356"/>
      <c r="C18" s="357"/>
      <c r="D18" s="357"/>
      <c r="E18" s="357"/>
      <c r="F18" s="358"/>
    </row>
    <row r="19" spans="2:8" ht="15" thickBot="1" x14ac:dyDescent="0.35">
      <c r="B19" s="359"/>
      <c r="C19" s="360"/>
      <c r="D19" s="360"/>
      <c r="E19" s="360"/>
      <c r="F19" s="361"/>
    </row>
    <row r="20" spans="2:8" x14ac:dyDescent="0.3">
      <c r="B20" s="18"/>
      <c r="C20" s="18"/>
      <c r="D20" s="18"/>
      <c r="E20" s="18"/>
      <c r="F20" s="18"/>
    </row>
    <row r="21" spans="2:8" x14ac:dyDescent="0.3">
      <c r="B21" s="63" t="s">
        <v>40</v>
      </c>
      <c r="C21" s="8"/>
    </row>
    <row r="22" spans="2:8" x14ac:dyDescent="0.3">
      <c r="B22" s="8"/>
      <c r="C22" s="8"/>
      <c r="D22" s="8"/>
      <c r="E22" s="8"/>
      <c r="F22" s="8"/>
      <c r="G22" s="8"/>
      <c r="H22" s="8"/>
    </row>
    <row r="23" spans="2:8" x14ac:dyDescent="0.3">
      <c r="B23" s="8"/>
      <c r="C23" s="30"/>
      <c r="D23" s="30"/>
      <c r="E23" s="31"/>
      <c r="F23" s="31"/>
      <c r="G23" s="31"/>
      <c r="H23" s="8"/>
    </row>
    <row r="24" spans="2:8" x14ac:dyDescent="0.3">
      <c r="C24" s="8"/>
      <c r="D24" s="32"/>
      <c r="E24" s="8"/>
      <c r="F24" s="8"/>
      <c r="G24" s="8"/>
      <c r="H24" s="8"/>
    </row>
    <row r="25" spans="2:8" x14ac:dyDescent="0.3">
      <c r="C25" s="8"/>
      <c r="D25" s="8"/>
      <c r="E25" s="8"/>
      <c r="F25" s="8"/>
      <c r="G25" s="8"/>
      <c r="H25" s="8"/>
    </row>
    <row r="26" spans="2:8" x14ac:dyDescent="0.3">
      <c r="C26" s="8"/>
      <c r="D26" s="8"/>
      <c r="E26" s="8"/>
      <c r="F26" s="8"/>
      <c r="G26" s="8"/>
      <c r="H26" s="8"/>
    </row>
    <row r="27" spans="2:8" x14ac:dyDescent="0.3">
      <c r="C27" s="8"/>
      <c r="D27" s="8"/>
      <c r="E27" s="8"/>
      <c r="F27" s="8"/>
      <c r="G27" s="8"/>
      <c r="H27" s="8"/>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formula1>"Si,No"</formula1>
    </dataValidation>
    <dataValidation type="list" allowBlank="1" showInputMessage="1" showErrorMessage="1" sqref="D9:D12">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
  <sheetViews>
    <sheetView topLeftCell="A8" zoomScale="125" zoomScaleNormal="125" zoomScalePageLayoutView="125" workbookViewId="0">
      <selection activeCell="E8" sqref="E8:E9"/>
    </sheetView>
  </sheetViews>
  <sheetFormatPr baseColWidth="10" defaultColWidth="11.44140625" defaultRowHeight="14.4" x14ac:dyDescent="0.3"/>
  <cols>
    <col min="1" max="1" width="3.44140625" style="6" customWidth="1"/>
    <col min="2" max="2" width="32.88671875" style="6" customWidth="1"/>
    <col min="3" max="4" width="31.109375" style="6" customWidth="1"/>
    <col min="5" max="5" width="17" style="6" customWidth="1"/>
    <col min="6" max="6" width="13.109375" style="7" customWidth="1"/>
    <col min="7" max="7" width="14.33203125" style="7" customWidth="1"/>
    <col min="8" max="8" width="11.44140625" style="6"/>
    <col min="9" max="9" width="3.44140625" style="6" bestFit="1" customWidth="1"/>
    <col min="10" max="10" width="5.88671875" style="6" customWidth="1"/>
    <col min="11" max="11" width="5.88671875" style="7" customWidth="1"/>
    <col min="12" max="20" width="5.88671875" style="6" customWidth="1"/>
    <col min="21" max="254" width="11.44140625" style="6"/>
    <col min="255" max="255" width="14.44140625" style="6" customWidth="1"/>
    <col min="256" max="256" width="38" style="6" customWidth="1"/>
    <col min="257" max="257" width="31.44140625" style="6" customWidth="1"/>
    <col min="258" max="258" width="21.44140625" style="6" customWidth="1"/>
    <col min="259" max="259" width="19" style="6" customWidth="1"/>
    <col min="260" max="260" width="14" style="6" customWidth="1"/>
    <col min="261" max="261" width="19.109375" style="6" customWidth="1"/>
    <col min="262" max="262" width="15.88671875" style="6" customWidth="1"/>
    <col min="263" max="264" width="11.44140625" style="6"/>
    <col min="265" max="265" width="12.88671875" style="6" customWidth="1"/>
    <col min="266" max="266" width="11.44140625" style="6" customWidth="1"/>
    <col min="267" max="267" width="14.44140625" style="6" customWidth="1"/>
    <col min="268" max="510" width="11.44140625" style="6"/>
    <col min="511" max="511" width="14.44140625" style="6" customWidth="1"/>
    <col min="512" max="512" width="38" style="6" customWidth="1"/>
    <col min="513" max="513" width="31.44140625" style="6" customWidth="1"/>
    <col min="514" max="514" width="21.44140625" style="6" customWidth="1"/>
    <col min="515" max="515" width="19" style="6" customWidth="1"/>
    <col min="516" max="516" width="14" style="6" customWidth="1"/>
    <col min="517" max="517" width="19.109375" style="6" customWidth="1"/>
    <col min="518" max="518" width="15.88671875" style="6" customWidth="1"/>
    <col min="519" max="520" width="11.44140625" style="6"/>
    <col min="521" max="521" width="12.88671875" style="6" customWidth="1"/>
    <col min="522" max="522" width="11.44140625" style="6" customWidth="1"/>
    <col min="523" max="523" width="14.44140625" style="6" customWidth="1"/>
    <col min="524" max="766" width="11.44140625" style="6"/>
    <col min="767" max="767" width="14.44140625" style="6" customWidth="1"/>
    <col min="768" max="768" width="38" style="6" customWidth="1"/>
    <col min="769" max="769" width="31.44140625" style="6" customWidth="1"/>
    <col min="770" max="770" width="21.44140625" style="6" customWidth="1"/>
    <col min="771" max="771" width="19" style="6" customWidth="1"/>
    <col min="772" max="772" width="14" style="6" customWidth="1"/>
    <col min="773" max="773" width="19.109375" style="6" customWidth="1"/>
    <col min="774" max="774" width="15.88671875" style="6" customWidth="1"/>
    <col min="775" max="776" width="11.44140625" style="6"/>
    <col min="777" max="777" width="12.88671875" style="6" customWidth="1"/>
    <col min="778" max="778" width="11.44140625" style="6" customWidth="1"/>
    <col min="779" max="779" width="14.44140625" style="6" customWidth="1"/>
    <col min="780" max="1022" width="11.44140625" style="6"/>
    <col min="1023" max="1023" width="14.44140625" style="6" customWidth="1"/>
    <col min="1024" max="1024" width="38" style="6" customWidth="1"/>
    <col min="1025" max="1025" width="31.44140625" style="6" customWidth="1"/>
    <col min="1026" max="1026" width="21.44140625" style="6" customWidth="1"/>
    <col min="1027" max="1027" width="19" style="6" customWidth="1"/>
    <col min="1028" max="1028" width="14" style="6" customWidth="1"/>
    <col min="1029" max="1029" width="19.109375" style="6" customWidth="1"/>
    <col min="1030" max="1030" width="15.88671875" style="6" customWidth="1"/>
    <col min="1031" max="1032" width="11.44140625" style="6"/>
    <col min="1033" max="1033" width="12.88671875" style="6" customWidth="1"/>
    <col min="1034" max="1034" width="11.44140625" style="6" customWidth="1"/>
    <col min="1035" max="1035" width="14.44140625" style="6" customWidth="1"/>
    <col min="1036" max="1278" width="11.44140625" style="6"/>
    <col min="1279" max="1279" width="14.44140625" style="6" customWidth="1"/>
    <col min="1280" max="1280" width="38" style="6" customWidth="1"/>
    <col min="1281" max="1281" width="31.44140625" style="6" customWidth="1"/>
    <col min="1282" max="1282" width="21.44140625" style="6" customWidth="1"/>
    <col min="1283" max="1283" width="19" style="6" customWidth="1"/>
    <col min="1284" max="1284" width="14" style="6" customWidth="1"/>
    <col min="1285" max="1285" width="19.109375" style="6" customWidth="1"/>
    <col min="1286" max="1286" width="15.88671875" style="6" customWidth="1"/>
    <col min="1287" max="1288" width="11.44140625" style="6"/>
    <col min="1289" max="1289" width="12.88671875" style="6" customWidth="1"/>
    <col min="1290" max="1290" width="11.44140625" style="6" customWidth="1"/>
    <col min="1291" max="1291" width="14.44140625" style="6" customWidth="1"/>
    <col min="1292" max="1534" width="11.44140625" style="6"/>
    <col min="1535" max="1535" width="14.44140625" style="6" customWidth="1"/>
    <col min="1536" max="1536" width="38" style="6" customWidth="1"/>
    <col min="1537" max="1537" width="31.44140625" style="6" customWidth="1"/>
    <col min="1538" max="1538" width="21.44140625" style="6" customWidth="1"/>
    <col min="1539" max="1539" width="19" style="6" customWidth="1"/>
    <col min="1540" max="1540" width="14" style="6" customWidth="1"/>
    <col min="1541" max="1541" width="19.109375" style="6" customWidth="1"/>
    <col min="1542" max="1542" width="15.88671875" style="6" customWidth="1"/>
    <col min="1543" max="1544" width="11.44140625" style="6"/>
    <col min="1545" max="1545" width="12.88671875" style="6" customWidth="1"/>
    <col min="1546" max="1546" width="11.44140625" style="6" customWidth="1"/>
    <col min="1547" max="1547" width="14.44140625" style="6" customWidth="1"/>
    <col min="1548" max="1790" width="11.44140625" style="6"/>
    <col min="1791" max="1791" width="14.44140625" style="6" customWidth="1"/>
    <col min="1792" max="1792" width="38" style="6" customWidth="1"/>
    <col min="1793" max="1793" width="31.44140625" style="6" customWidth="1"/>
    <col min="1794" max="1794" width="21.44140625" style="6" customWidth="1"/>
    <col min="1795" max="1795" width="19" style="6" customWidth="1"/>
    <col min="1796" max="1796" width="14" style="6" customWidth="1"/>
    <col min="1797" max="1797" width="19.109375" style="6" customWidth="1"/>
    <col min="1798" max="1798" width="15.88671875" style="6" customWidth="1"/>
    <col min="1799" max="1800" width="11.44140625" style="6"/>
    <col min="1801" max="1801" width="12.88671875" style="6" customWidth="1"/>
    <col min="1802" max="1802" width="11.44140625" style="6" customWidth="1"/>
    <col min="1803" max="1803" width="14.44140625" style="6" customWidth="1"/>
    <col min="1804" max="2046" width="11.44140625" style="6"/>
    <col min="2047" max="2047" width="14.44140625" style="6" customWidth="1"/>
    <col min="2048" max="2048" width="38" style="6" customWidth="1"/>
    <col min="2049" max="2049" width="31.44140625" style="6" customWidth="1"/>
    <col min="2050" max="2050" width="21.44140625" style="6" customWidth="1"/>
    <col min="2051" max="2051" width="19" style="6" customWidth="1"/>
    <col min="2052" max="2052" width="14" style="6" customWidth="1"/>
    <col min="2053" max="2053" width="19.109375" style="6" customWidth="1"/>
    <col min="2054" max="2054" width="15.88671875" style="6" customWidth="1"/>
    <col min="2055" max="2056" width="11.44140625" style="6"/>
    <col min="2057" max="2057" width="12.88671875" style="6" customWidth="1"/>
    <col min="2058" max="2058" width="11.44140625" style="6" customWidth="1"/>
    <col min="2059" max="2059" width="14.44140625" style="6" customWidth="1"/>
    <col min="2060" max="2302" width="11.44140625" style="6"/>
    <col min="2303" max="2303" width="14.44140625" style="6" customWidth="1"/>
    <col min="2304" max="2304" width="38" style="6" customWidth="1"/>
    <col min="2305" max="2305" width="31.44140625" style="6" customWidth="1"/>
    <col min="2306" max="2306" width="21.44140625" style="6" customWidth="1"/>
    <col min="2307" max="2307" width="19" style="6" customWidth="1"/>
    <col min="2308" max="2308" width="14" style="6" customWidth="1"/>
    <col min="2309" max="2309" width="19.109375" style="6" customWidth="1"/>
    <col min="2310" max="2310" width="15.88671875" style="6" customWidth="1"/>
    <col min="2311" max="2312" width="11.44140625" style="6"/>
    <col min="2313" max="2313" width="12.88671875" style="6" customWidth="1"/>
    <col min="2314" max="2314" width="11.44140625" style="6" customWidth="1"/>
    <col min="2315" max="2315" width="14.44140625" style="6" customWidth="1"/>
    <col min="2316" max="2558" width="11.44140625" style="6"/>
    <col min="2559" max="2559" width="14.44140625" style="6" customWidth="1"/>
    <col min="2560" max="2560" width="38" style="6" customWidth="1"/>
    <col min="2561" max="2561" width="31.44140625" style="6" customWidth="1"/>
    <col min="2562" max="2562" width="21.44140625" style="6" customWidth="1"/>
    <col min="2563" max="2563" width="19" style="6" customWidth="1"/>
    <col min="2564" max="2564" width="14" style="6" customWidth="1"/>
    <col min="2565" max="2565" width="19.109375" style="6" customWidth="1"/>
    <col min="2566" max="2566" width="15.88671875" style="6" customWidth="1"/>
    <col min="2567" max="2568" width="11.44140625" style="6"/>
    <col min="2569" max="2569" width="12.88671875" style="6" customWidth="1"/>
    <col min="2570" max="2570" width="11.44140625" style="6" customWidth="1"/>
    <col min="2571" max="2571" width="14.44140625" style="6" customWidth="1"/>
    <col min="2572" max="2814" width="11.44140625" style="6"/>
    <col min="2815" max="2815" width="14.44140625" style="6" customWidth="1"/>
    <col min="2816" max="2816" width="38" style="6" customWidth="1"/>
    <col min="2817" max="2817" width="31.44140625" style="6" customWidth="1"/>
    <col min="2818" max="2818" width="21.44140625" style="6" customWidth="1"/>
    <col min="2819" max="2819" width="19" style="6" customWidth="1"/>
    <col min="2820" max="2820" width="14" style="6" customWidth="1"/>
    <col min="2821" max="2821" width="19.109375" style="6" customWidth="1"/>
    <col min="2822" max="2822" width="15.88671875" style="6" customWidth="1"/>
    <col min="2823" max="2824" width="11.44140625" style="6"/>
    <col min="2825" max="2825" width="12.88671875" style="6" customWidth="1"/>
    <col min="2826" max="2826" width="11.44140625" style="6" customWidth="1"/>
    <col min="2827" max="2827" width="14.44140625" style="6" customWidth="1"/>
    <col min="2828" max="3070" width="11.44140625" style="6"/>
    <col min="3071" max="3071" width="14.44140625" style="6" customWidth="1"/>
    <col min="3072" max="3072" width="38" style="6" customWidth="1"/>
    <col min="3073" max="3073" width="31.44140625" style="6" customWidth="1"/>
    <col min="3074" max="3074" width="21.44140625" style="6" customWidth="1"/>
    <col min="3075" max="3075" width="19" style="6" customWidth="1"/>
    <col min="3076" max="3076" width="14" style="6" customWidth="1"/>
    <col min="3077" max="3077" width="19.109375" style="6" customWidth="1"/>
    <col min="3078" max="3078" width="15.88671875" style="6" customWidth="1"/>
    <col min="3079" max="3080" width="11.44140625" style="6"/>
    <col min="3081" max="3081" width="12.88671875" style="6" customWidth="1"/>
    <col min="3082" max="3082" width="11.44140625" style="6" customWidth="1"/>
    <col min="3083" max="3083" width="14.44140625" style="6" customWidth="1"/>
    <col min="3084" max="3326" width="11.44140625" style="6"/>
    <col min="3327" max="3327" width="14.44140625" style="6" customWidth="1"/>
    <col min="3328" max="3328" width="38" style="6" customWidth="1"/>
    <col min="3329" max="3329" width="31.44140625" style="6" customWidth="1"/>
    <col min="3330" max="3330" width="21.44140625" style="6" customWidth="1"/>
    <col min="3331" max="3331" width="19" style="6" customWidth="1"/>
    <col min="3332" max="3332" width="14" style="6" customWidth="1"/>
    <col min="3333" max="3333" width="19.109375" style="6" customWidth="1"/>
    <col min="3334" max="3334" width="15.88671875" style="6" customWidth="1"/>
    <col min="3335" max="3336" width="11.44140625" style="6"/>
    <col min="3337" max="3337" width="12.88671875" style="6" customWidth="1"/>
    <col min="3338" max="3338" width="11.44140625" style="6" customWidth="1"/>
    <col min="3339" max="3339" width="14.44140625" style="6" customWidth="1"/>
    <col min="3340" max="3582" width="11.44140625" style="6"/>
    <col min="3583" max="3583" width="14.44140625" style="6" customWidth="1"/>
    <col min="3584" max="3584" width="38" style="6" customWidth="1"/>
    <col min="3585" max="3585" width="31.44140625" style="6" customWidth="1"/>
    <col min="3586" max="3586" width="21.44140625" style="6" customWidth="1"/>
    <col min="3587" max="3587" width="19" style="6" customWidth="1"/>
    <col min="3588" max="3588" width="14" style="6" customWidth="1"/>
    <col min="3589" max="3589" width="19.109375" style="6" customWidth="1"/>
    <col min="3590" max="3590" width="15.88671875" style="6" customWidth="1"/>
    <col min="3591" max="3592" width="11.44140625" style="6"/>
    <col min="3593" max="3593" width="12.88671875" style="6" customWidth="1"/>
    <col min="3594" max="3594" width="11.44140625" style="6" customWidth="1"/>
    <col min="3595" max="3595" width="14.44140625" style="6" customWidth="1"/>
    <col min="3596" max="3838" width="11.44140625" style="6"/>
    <col min="3839" max="3839" width="14.44140625" style="6" customWidth="1"/>
    <col min="3840" max="3840" width="38" style="6" customWidth="1"/>
    <col min="3841" max="3841" width="31.44140625" style="6" customWidth="1"/>
    <col min="3842" max="3842" width="21.44140625" style="6" customWidth="1"/>
    <col min="3843" max="3843" width="19" style="6" customWidth="1"/>
    <col min="3844" max="3844" width="14" style="6" customWidth="1"/>
    <col min="3845" max="3845" width="19.109375" style="6" customWidth="1"/>
    <col min="3846" max="3846" width="15.88671875" style="6" customWidth="1"/>
    <col min="3847" max="3848" width="11.44140625" style="6"/>
    <col min="3849" max="3849" width="12.88671875" style="6" customWidth="1"/>
    <col min="3850" max="3850" width="11.44140625" style="6" customWidth="1"/>
    <col min="3851" max="3851" width="14.44140625" style="6" customWidth="1"/>
    <col min="3852" max="4094" width="11.44140625" style="6"/>
    <col min="4095" max="4095" width="14.44140625" style="6" customWidth="1"/>
    <col min="4096" max="4096" width="38" style="6" customWidth="1"/>
    <col min="4097" max="4097" width="31.44140625" style="6" customWidth="1"/>
    <col min="4098" max="4098" width="21.44140625" style="6" customWidth="1"/>
    <col min="4099" max="4099" width="19" style="6" customWidth="1"/>
    <col min="4100" max="4100" width="14" style="6" customWidth="1"/>
    <col min="4101" max="4101" width="19.109375" style="6" customWidth="1"/>
    <col min="4102" max="4102" width="15.88671875" style="6" customWidth="1"/>
    <col min="4103" max="4104" width="11.44140625" style="6"/>
    <col min="4105" max="4105" width="12.88671875" style="6" customWidth="1"/>
    <col min="4106" max="4106" width="11.44140625" style="6" customWidth="1"/>
    <col min="4107" max="4107" width="14.44140625" style="6" customWidth="1"/>
    <col min="4108" max="4350" width="11.44140625" style="6"/>
    <col min="4351" max="4351" width="14.44140625" style="6" customWidth="1"/>
    <col min="4352" max="4352" width="38" style="6" customWidth="1"/>
    <col min="4353" max="4353" width="31.44140625" style="6" customWidth="1"/>
    <col min="4354" max="4354" width="21.44140625" style="6" customWidth="1"/>
    <col min="4355" max="4355" width="19" style="6" customWidth="1"/>
    <col min="4356" max="4356" width="14" style="6" customWidth="1"/>
    <col min="4357" max="4357" width="19.109375" style="6" customWidth="1"/>
    <col min="4358" max="4358" width="15.88671875" style="6" customWidth="1"/>
    <col min="4359" max="4360" width="11.44140625" style="6"/>
    <col min="4361" max="4361" width="12.88671875" style="6" customWidth="1"/>
    <col min="4362" max="4362" width="11.44140625" style="6" customWidth="1"/>
    <col min="4363" max="4363" width="14.44140625" style="6" customWidth="1"/>
    <col min="4364" max="4606" width="11.44140625" style="6"/>
    <col min="4607" max="4607" width="14.44140625" style="6" customWidth="1"/>
    <col min="4608" max="4608" width="38" style="6" customWidth="1"/>
    <col min="4609" max="4609" width="31.44140625" style="6" customWidth="1"/>
    <col min="4610" max="4610" width="21.44140625" style="6" customWidth="1"/>
    <col min="4611" max="4611" width="19" style="6" customWidth="1"/>
    <col min="4612" max="4612" width="14" style="6" customWidth="1"/>
    <col min="4613" max="4613" width="19.109375" style="6" customWidth="1"/>
    <col min="4614" max="4614" width="15.88671875" style="6" customWidth="1"/>
    <col min="4615" max="4616" width="11.44140625" style="6"/>
    <col min="4617" max="4617" width="12.88671875" style="6" customWidth="1"/>
    <col min="4618" max="4618" width="11.44140625" style="6" customWidth="1"/>
    <col min="4619" max="4619" width="14.44140625" style="6" customWidth="1"/>
    <col min="4620" max="4862" width="11.44140625" style="6"/>
    <col min="4863" max="4863" width="14.44140625" style="6" customWidth="1"/>
    <col min="4864" max="4864" width="38" style="6" customWidth="1"/>
    <col min="4865" max="4865" width="31.44140625" style="6" customWidth="1"/>
    <col min="4866" max="4866" width="21.44140625" style="6" customWidth="1"/>
    <col min="4867" max="4867" width="19" style="6" customWidth="1"/>
    <col min="4868" max="4868" width="14" style="6" customWidth="1"/>
    <col min="4869" max="4869" width="19.109375" style="6" customWidth="1"/>
    <col min="4870" max="4870" width="15.88671875" style="6" customWidth="1"/>
    <col min="4871" max="4872" width="11.44140625" style="6"/>
    <col min="4873" max="4873" width="12.88671875" style="6" customWidth="1"/>
    <col min="4874" max="4874" width="11.44140625" style="6" customWidth="1"/>
    <col min="4875" max="4875" width="14.44140625" style="6" customWidth="1"/>
    <col min="4876" max="5118" width="11.44140625" style="6"/>
    <col min="5119" max="5119" width="14.44140625" style="6" customWidth="1"/>
    <col min="5120" max="5120" width="38" style="6" customWidth="1"/>
    <col min="5121" max="5121" width="31.44140625" style="6" customWidth="1"/>
    <col min="5122" max="5122" width="21.44140625" style="6" customWidth="1"/>
    <col min="5123" max="5123" width="19" style="6" customWidth="1"/>
    <col min="5124" max="5124" width="14" style="6" customWidth="1"/>
    <col min="5125" max="5125" width="19.109375" style="6" customWidth="1"/>
    <col min="5126" max="5126" width="15.88671875" style="6" customWidth="1"/>
    <col min="5127" max="5128" width="11.44140625" style="6"/>
    <col min="5129" max="5129" width="12.88671875" style="6" customWidth="1"/>
    <col min="5130" max="5130" width="11.44140625" style="6" customWidth="1"/>
    <col min="5131" max="5131" width="14.44140625" style="6" customWidth="1"/>
    <col min="5132" max="5374" width="11.44140625" style="6"/>
    <col min="5375" max="5375" width="14.44140625" style="6" customWidth="1"/>
    <col min="5376" max="5376" width="38" style="6" customWidth="1"/>
    <col min="5377" max="5377" width="31.44140625" style="6" customWidth="1"/>
    <col min="5378" max="5378" width="21.44140625" style="6" customWidth="1"/>
    <col min="5379" max="5379" width="19" style="6" customWidth="1"/>
    <col min="5380" max="5380" width="14" style="6" customWidth="1"/>
    <col min="5381" max="5381" width="19.109375" style="6" customWidth="1"/>
    <col min="5382" max="5382" width="15.88671875" style="6" customWidth="1"/>
    <col min="5383" max="5384" width="11.44140625" style="6"/>
    <col min="5385" max="5385" width="12.88671875" style="6" customWidth="1"/>
    <col min="5386" max="5386" width="11.44140625" style="6" customWidth="1"/>
    <col min="5387" max="5387" width="14.44140625" style="6" customWidth="1"/>
    <col min="5388" max="5630" width="11.44140625" style="6"/>
    <col min="5631" max="5631" width="14.44140625" style="6" customWidth="1"/>
    <col min="5632" max="5632" width="38" style="6" customWidth="1"/>
    <col min="5633" max="5633" width="31.44140625" style="6" customWidth="1"/>
    <col min="5634" max="5634" width="21.44140625" style="6" customWidth="1"/>
    <col min="5635" max="5635" width="19" style="6" customWidth="1"/>
    <col min="5636" max="5636" width="14" style="6" customWidth="1"/>
    <col min="5637" max="5637" width="19.109375" style="6" customWidth="1"/>
    <col min="5638" max="5638" width="15.88671875" style="6" customWidth="1"/>
    <col min="5639" max="5640" width="11.44140625" style="6"/>
    <col min="5641" max="5641" width="12.88671875" style="6" customWidth="1"/>
    <col min="5642" max="5642" width="11.44140625" style="6" customWidth="1"/>
    <col min="5643" max="5643" width="14.44140625" style="6" customWidth="1"/>
    <col min="5644" max="5886" width="11.44140625" style="6"/>
    <col min="5887" max="5887" width="14.44140625" style="6" customWidth="1"/>
    <col min="5888" max="5888" width="38" style="6" customWidth="1"/>
    <col min="5889" max="5889" width="31.44140625" style="6" customWidth="1"/>
    <col min="5890" max="5890" width="21.44140625" style="6" customWidth="1"/>
    <col min="5891" max="5891" width="19" style="6" customWidth="1"/>
    <col min="5892" max="5892" width="14" style="6" customWidth="1"/>
    <col min="5893" max="5893" width="19.109375" style="6" customWidth="1"/>
    <col min="5894" max="5894" width="15.88671875" style="6" customWidth="1"/>
    <col min="5895" max="5896" width="11.44140625" style="6"/>
    <col min="5897" max="5897" width="12.88671875" style="6" customWidth="1"/>
    <col min="5898" max="5898" width="11.44140625" style="6" customWidth="1"/>
    <col min="5899" max="5899" width="14.44140625" style="6" customWidth="1"/>
    <col min="5900" max="6142" width="11.44140625" style="6"/>
    <col min="6143" max="6143" width="14.44140625" style="6" customWidth="1"/>
    <col min="6144" max="6144" width="38" style="6" customWidth="1"/>
    <col min="6145" max="6145" width="31.44140625" style="6" customWidth="1"/>
    <col min="6146" max="6146" width="21.44140625" style="6" customWidth="1"/>
    <col min="6147" max="6147" width="19" style="6" customWidth="1"/>
    <col min="6148" max="6148" width="14" style="6" customWidth="1"/>
    <col min="6149" max="6149" width="19.109375" style="6" customWidth="1"/>
    <col min="6150" max="6150" width="15.88671875" style="6" customWidth="1"/>
    <col min="6151" max="6152" width="11.44140625" style="6"/>
    <col min="6153" max="6153" width="12.88671875" style="6" customWidth="1"/>
    <col min="6154" max="6154" width="11.44140625" style="6" customWidth="1"/>
    <col min="6155" max="6155" width="14.44140625" style="6" customWidth="1"/>
    <col min="6156" max="6398" width="11.44140625" style="6"/>
    <col min="6399" max="6399" width="14.44140625" style="6" customWidth="1"/>
    <col min="6400" max="6400" width="38" style="6" customWidth="1"/>
    <col min="6401" max="6401" width="31.44140625" style="6" customWidth="1"/>
    <col min="6402" max="6402" width="21.44140625" style="6" customWidth="1"/>
    <col min="6403" max="6403" width="19" style="6" customWidth="1"/>
    <col min="6404" max="6404" width="14" style="6" customWidth="1"/>
    <col min="6405" max="6405" width="19.109375" style="6" customWidth="1"/>
    <col min="6406" max="6406" width="15.88671875" style="6" customWidth="1"/>
    <col min="6407" max="6408" width="11.44140625" style="6"/>
    <col min="6409" max="6409" width="12.88671875" style="6" customWidth="1"/>
    <col min="6410" max="6410" width="11.44140625" style="6" customWidth="1"/>
    <col min="6411" max="6411" width="14.44140625" style="6" customWidth="1"/>
    <col min="6412" max="6654" width="11.44140625" style="6"/>
    <col min="6655" max="6655" width="14.44140625" style="6" customWidth="1"/>
    <col min="6656" max="6656" width="38" style="6" customWidth="1"/>
    <col min="6657" max="6657" width="31.44140625" style="6" customWidth="1"/>
    <col min="6658" max="6658" width="21.44140625" style="6" customWidth="1"/>
    <col min="6659" max="6659" width="19" style="6" customWidth="1"/>
    <col min="6660" max="6660" width="14" style="6" customWidth="1"/>
    <col min="6661" max="6661" width="19.109375" style="6" customWidth="1"/>
    <col min="6662" max="6662" width="15.88671875" style="6" customWidth="1"/>
    <col min="6663" max="6664" width="11.44140625" style="6"/>
    <col min="6665" max="6665" width="12.88671875" style="6" customWidth="1"/>
    <col min="6666" max="6666" width="11.44140625" style="6" customWidth="1"/>
    <col min="6667" max="6667" width="14.44140625" style="6" customWidth="1"/>
    <col min="6668" max="6910" width="11.44140625" style="6"/>
    <col min="6911" max="6911" width="14.44140625" style="6" customWidth="1"/>
    <col min="6912" max="6912" width="38" style="6" customWidth="1"/>
    <col min="6913" max="6913" width="31.44140625" style="6" customWidth="1"/>
    <col min="6914" max="6914" width="21.44140625" style="6" customWidth="1"/>
    <col min="6915" max="6915" width="19" style="6" customWidth="1"/>
    <col min="6916" max="6916" width="14" style="6" customWidth="1"/>
    <col min="6917" max="6917" width="19.109375" style="6" customWidth="1"/>
    <col min="6918" max="6918" width="15.88671875" style="6" customWidth="1"/>
    <col min="6919" max="6920" width="11.44140625" style="6"/>
    <col min="6921" max="6921" width="12.88671875" style="6" customWidth="1"/>
    <col min="6922" max="6922" width="11.44140625" style="6" customWidth="1"/>
    <col min="6923" max="6923" width="14.44140625" style="6" customWidth="1"/>
    <col min="6924" max="7166" width="11.44140625" style="6"/>
    <col min="7167" max="7167" width="14.44140625" style="6" customWidth="1"/>
    <col min="7168" max="7168" width="38" style="6" customWidth="1"/>
    <col min="7169" max="7169" width="31.44140625" style="6" customWidth="1"/>
    <col min="7170" max="7170" width="21.44140625" style="6" customWidth="1"/>
    <col min="7171" max="7171" width="19" style="6" customWidth="1"/>
    <col min="7172" max="7172" width="14" style="6" customWidth="1"/>
    <col min="7173" max="7173" width="19.109375" style="6" customWidth="1"/>
    <col min="7174" max="7174" width="15.88671875" style="6" customWidth="1"/>
    <col min="7175" max="7176" width="11.44140625" style="6"/>
    <col min="7177" max="7177" width="12.88671875" style="6" customWidth="1"/>
    <col min="7178" max="7178" width="11.44140625" style="6" customWidth="1"/>
    <col min="7179" max="7179" width="14.44140625" style="6" customWidth="1"/>
    <col min="7180" max="7422" width="11.44140625" style="6"/>
    <col min="7423" max="7423" width="14.44140625" style="6" customWidth="1"/>
    <col min="7424" max="7424" width="38" style="6" customWidth="1"/>
    <col min="7425" max="7425" width="31.44140625" style="6" customWidth="1"/>
    <col min="7426" max="7426" width="21.44140625" style="6" customWidth="1"/>
    <col min="7427" max="7427" width="19" style="6" customWidth="1"/>
    <col min="7428" max="7428" width="14" style="6" customWidth="1"/>
    <col min="7429" max="7429" width="19.109375" style="6" customWidth="1"/>
    <col min="7430" max="7430" width="15.88671875" style="6" customWidth="1"/>
    <col min="7431" max="7432" width="11.44140625" style="6"/>
    <col min="7433" max="7433" width="12.88671875" style="6" customWidth="1"/>
    <col min="7434" max="7434" width="11.44140625" style="6" customWidth="1"/>
    <col min="7435" max="7435" width="14.44140625" style="6" customWidth="1"/>
    <col min="7436" max="7678" width="11.44140625" style="6"/>
    <col min="7679" max="7679" width="14.44140625" style="6" customWidth="1"/>
    <col min="7680" max="7680" width="38" style="6" customWidth="1"/>
    <col min="7681" max="7681" width="31.44140625" style="6" customWidth="1"/>
    <col min="7682" max="7682" width="21.44140625" style="6" customWidth="1"/>
    <col min="7683" max="7683" width="19" style="6" customWidth="1"/>
    <col min="7684" max="7684" width="14" style="6" customWidth="1"/>
    <col min="7685" max="7685" width="19.109375" style="6" customWidth="1"/>
    <col min="7686" max="7686" width="15.88671875" style="6" customWidth="1"/>
    <col min="7687" max="7688" width="11.44140625" style="6"/>
    <col min="7689" max="7689" width="12.88671875" style="6" customWidth="1"/>
    <col min="7690" max="7690" width="11.44140625" style="6" customWidth="1"/>
    <col min="7691" max="7691" width="14.44140625" style="6" customWidth="1"/>
    <col min="7692" max="7934" width="11.44140625" style="6"/>
    <col min="7935" max="7935" width="14.44140625" style="6" customWidth="1"/>
    <col min="7936" max="7936" width="38" style="6" customWidth="1"/>
    <col min="7937" max="7937" width="31.44140625" style="6" customWidth="1"/>
    <col min="7938" max="7938" width="21.44140625" style="6" customWidth="1"/>
    <col min="7939" max="7939" width="19" style="6" customWidth="1"/>
    <col min="7940" max="7940" width="14" style="6" customWidth="1"/>
    <col min="7941" max="7941" width="19.109375" style="6" customWidth="1"/>
    <col min="7942" max="7942" width="15.88671875" style="6" customWidth="1"/>
    <col min="7943" max="7944" width="11.44140625" style="6"/>
    <col min="7945" max="7945" width="12.88671875" style="6" customWidth="1"/>
    <col min="7946" max="7946" width="11.44140625" style="6" customWidth="1"/>
    <col min="7947" max="7947" width="14.44140625" style="6" customWidth="1"/>
    <col min="7948" max="8190" width="11.44140625" style="6"/>
    <col min="8191" max="8191" width="14.44140625" style="6" customWidth="1"/>
    <col min="8192" max="8192" width="38" style="6" customWidth="1"/>
    <col min="8193" max="8193" width="31.44140625" style="6" customWidth="1"/>
    <col min="8194" max="8194" width="21.44140625" style="6" customWidth="1"/>
    <col min="8195" max="8195" width="19" style="6" customWidth="1"/>
    <col min="8196" max="8196" width="14" style="6" customWidth="1"/>
    <col min="8197" max="8197" width="19.109375" style="6" customWidth="1"/>
    <col min="8198" max="8198" width="15.88671875" style="6" customWidth="1"/>
    <col min="8199" max="8200" width="11.44140625" style="6"/>
    <col min="8201" max="8201" width="12.88671875" style="6" customWidth="1"/>
    <col min="8202" max="8202" width="11.44140625" style="6" customWidth="1"/>
    <col min="8203" max="8203" width="14.44140625" style="6" customWidth="1"/>
    <col min="8204" max="8446" width="11.44140625" style="6"/>
    <col min="8447" max="8447" width="14.44140625" style="6" customWidth="1"/>
    <col min="8448" max="8448" width="38" style="6" customWidth="1"/>
    <col min="8449" max="8449" width="31.44140625" style="6" customWidth="1"/>
    <col min="8450" max="8450" width="21.44140625" style="6" customWidth="1"/>
    <col min="8451" max="8451" width="19" style="6" customWidth="1"/>
    <col min="8452" max="8452" width="14" style="6" customWidth="1"/>
    <col min="8453" max="8453" width="19.109375" style="6" customWidth="1"/>
    <col min="8454" max="8454" width="15.88671875" style="6" customWidth="1"/>
    <col min="8455" max="8456" width="11.44140625" style="6"/>
    <col min="8457" max="8457" width="12.88671875" style="6" customWidth="1"/>
    <col min="8458" max="8458" width="11.44140625" style="6" customWidth="1"/>
    <col min="8459" max="8459" width="14.44140625" style="6" customWidth="1"/>
    <col min="8460" max="8702" width="11.44140625" style="6"/>
    <col min="8703" max="8703" width="14.44140625" style="6" customWidth="1"/>
    <col min="8704" max="8704" width="38" style="6" customWidth="1"/>
    <col min="8705" max="8705" width="31.44140625" style="6" customWidth="1"/>
    <col min="8706" max="8706" width="21.44140625" style="6" customWidth="1"/>
    <col min="8707" max="8707" width="19" style="6" customWidth="1"/>
    <col min="8708" max="8708" width="14" style="6" customWidth="1"/>
    <col min="8709" max="8709" width="19.109375" style="6" customWidth="1"/>
    <col min="8710" max="8710" width="15.88671875" style="6" customWidth="1"/>
    <col min="8711" max="8712" width="11.44140625" style="6"/>
    <col min="8713" max="8713" width="12.88671875" style="6" customWidth="1"/>
    <col min="8714" max="8714" width="11.44140625" style="6" customWidth="1"/>
    <col min="8715" max="8715" width="14.44140625" style="6" customWidth="1"/>
    <col min="8716" max="8958" width="11.44140625" style="6"/>
    <col min="8959" max="8959" width="14.44140625" style="6" customWidth="1"/>
    <col min="8960" max="8960" width="38" style="6" customWidth="1"/>
    <col min="8961" max="8961" width="31.44140625" style="6" customWidth="1"/>
    <col min="8962" max="8962" width="21.44140625" style="6" customWidth="1"/>
    <col min="8963" max="8963" width="19" style="6" customWidth="1"/>
    <col min="8964" max="8964" width="14" style="6" customWidth="1"/>
    <col min="8965" max="8965" width="19.109375" style="6" customWidth="1"/>
    <col min="8966" max="8966" width="15.88671875" style="6" customWidth="1"/>
    <col min="8967" max="8968" width="11.44140625" style="6"/>
    <col min="8969" max="8969" width="12.88671875" style="6" customWidth="1"/>
    <col min="8970" max="8970" width="11.44140625" style="6" customWidth="1"/>
    <col min="8971" max="8971" width="14.44140625" style="6" customWidth="1"/>
    <col min="8972" max="9214" width="11.44140625" style="6"/>
    <col min="9215" max="9215" width="14.44140625" style="6" customWidth="1"/>
    <col min="9216" max="9216" width="38" style="6" customWidth="1"/>
    <col min="9217" max="9217" width="31.44140625" style="6" customWidth="1"/>
    <col min="9218" max="9218" width="21.44140625" style="6" customWidth="1"/>
    <col min="9219" max="9219" width="19" style="6" customWidth="1"/>
    <col min="9220" max="9220" width="14" style="6" customWidth="1"/>
    <col min="9221" max="9221" width="19.109375" style="6" customWidth="1"/>
    <col min="9222" max="9222" width="15.88671875" style="6" customWidth="1"/>
    <col min="9223" max="9224" width="11.44140625" style="6"/>
    <col min="9225" max="9225" width="12.88671875" style="6" customWidth="1"/>
    <col min="9226" max="9226" width="11.44140625" style="6" customWidth="1"/>
    <col min="9227" max="9227" width="14.44140625" style="6" customWidth="1"/>
    <col min="9228" max="9470" width="11.44140625" style="6"/>
    <col min="9471" max="9471" width="14.44140625" style="6" customWidth="1"/>
    <col min="9472" max="9472" width="38" style="6" customWidth="1"/>
    <col min="9473" max="9473" width="31.44140625" style="6" customWidth="1"/>
    <col min="9474" max="9474" width="21.44140625" style="6" customWidth="1"/>
    <col min="9475" max="9475" width="19" style="6" customWidth="1"/>
    <col min="9476" max="9476" width="14" style="6" customWidth="1"/>
    <col min="9477" max="9477" width="19.109375" style="6" customWidth="1"/>
    <col min="9478" max="9478" width="15.88671875" style="6" customWidth="1"/>
    <col min="9479" max="9480" width="11.44140625" style="6"/>
    <col min="9481" max="9481" width="12.88671875" style="6" customWidth="1"/>
    <col min="9482" max="9482" width="11.44140625" style="6" customWidth="1"/>
    <col min="9483" max="9483" width="14.44140625" style="6" customWidth="1"/>
    <col min="9484" max="9726" width="11.44140625" style="6"/>
    <col min="9727" max="9727" width="14.44140625" style="6" customWidth="1"/>
    <col min="9728" max="9728" width="38" style="6" customWidth="1"/>
    <col min="9729" max="9729" width="31.44140625" style="6" customWidth="1"/>
    <col min="9730" max="9730" width="21.44140625" style="6" customWidth="1"/>
    <col min="9731" max="9731" width="19" style="6" customWidth="1"/>
    <col min="9732" max="9732" width="14" style="6" customWidth="1"/>
    <col min="9733" max="9733" width="19.109375" style="6" customWidth="1"/>
    <col min="9734" max="9734" width="15.88671875" style="6" customWidth="1"/>
    <col min="9735" max="9736" width="11.44140625" style="6"/>
    <col min="9737" max="9737" width="12.88671875" style="6" customWidth="1"/>
    <col min="9738" max="9738" width="11.44140625" style="6" customWidth="1"/>
    <col min="9739" max="9739" width="14.44140625" style="6" customWidth="1"/>
    <col min="9740" max="9982" width="11.44140625" style="6"/>
    <col min="9983" max="9983" width="14.44140625" style="6" customWidth="1"/>
    <col min="9984" max="9984" width="38" style="6" customWidth="1"/>
    <col min="9985" max="9985" width="31.44140625" style="6" customWidth="1"/>
    <col min="9986" max="9986" width="21.44140625" style="6" customWidth="1"/>
    <col min="9987" max="9987" width="19" style="6" customWidth="1"/>
    <col min="9988" max="9988" width="14" style="6" customWidth="1"/>
    <col min="9989" max="9989" width="19.109375" style="6" customWidth="1"/>
    <col min="9990" max="9990" width="15.88671875" style="6" customWidth="1"/>
    <col min="9991" max="9992" width="11.44140625" style="6"/>
    <col min="9993" max="9993" width="12.88671875" style="6" customWidth="1"/>
    <col min="9994" max="9994" width="11.44140625" style="6" customWidth="1"/>
    <col min="9995" max="9995" width="14.44140625" style="6" customWidth="1"/>
    <col min="9996" max="10238" width="11.44140625" style="6"/>
    <col min="10239" max="10239" width="14.44140625" style="6" customWidth="1"/>
    <col min="10240" max="10240" width="38" style="6" customWidth="1"/>
    <col min="10241" max="10241" width="31.44140625" style="6" customWidth="1"/>
    <col min="10242" max="10242" width="21.44140625" style="6" customWidth="1"/>
    <col min="10243" max="10243" width="19" style="6" customWidth="1"/>
    <col min="10244" max="10244" width="14" style="6" customWidth="1"/>
    <col min="10245" max="10245" width="19.109375" style="6" customWidth="1"/>
    <col min="10246" max="10246" width="15.88671875" style="6" customWidth="1"/>
    <col min="10247" max="10248" width="11.44140625" style="6"/>
    <col min="10249" max="10249" width="12.88671875" style="6" customWidth="1"/>
    <col min="10250" max="10250" width="11.44140625" style="6" customWidth="1"/>
    <col min="10251" max="10251" width="14.44140625" style="6" customWidth="1"/>
    <col min="10252" max="10494" width="11.44140625" style="6"/>
    <col min="10495" max="10495" width="14.44140625" style="6" customWidth="1"/>
    <col min="10496" max="10496" width="38" style="6" customWidth="1"/>
    <col min="10497" max="10497" width="31.44140625" style="6" customWidth="1"/>
    <col min="10498" max="10498" width="21.44140625" style="6" customWidth="1"/>
    <col min="10499" max="10499" width="19" style="6" customWidth="1"/>
    <col min="10500" max="10500" width="14" style="6" customWidth="1"/>
    <col min="10501" max="10501" width="19.109375" style="6" customWidth="1"/>
    <col min="10502" max="10502" width="15.88671875" style="6" customWidth="1"/>
    <col min="10503" max="10504" width="11.44140625" style="6"/>
    <col min="10505" max="10505" width="12.88671875" style="6" customWidth="1"/>
    <col min="10506" max="10506" width="11.44140625" style="6" customWidth="1"/>
    <col min="10507" max="10507" width="14.44140625" style="6" customWidth="1"/>
    <col min="10508" max="10750" width="11.44140625" style="6"/>
    <col min="10751" max="10751" width="14.44140625" style="6" customWidth="1"/>
    <col min="10752" max="10752" width="38" style="6" customWidth="1"/>
    <col min="10753" max="10753" width="31.44140625" style="6" customWidth="1"/>
    <col min="10754" max="10754" width="21.44140625" style="6" customWidth="1"/>
    <col min="10755" max="10755" width="19" style="6" customWidth="1"/>
    <col min="10756" max="10756" width="14" style="6" customWidth="1"/>
    <col min="10757" max="10757" width="19.109375" style="6" customWidth="1"/>
    <col min="10758" max="10758" width="15.88671875" style="6" customWidth="1"/>
    <col min="10759" max="10760" width="11.44140625" style="6"/>
    <col min="10761" max="10761" width="12.88671875" style="6" customWidth="1"/>
    <col min="10762" max="10762" width="11.44140625" style="6" customWidth="1"/>
    <col min="10763" max="10763" width="14.44140625" style="6" customWidth="1"/>
    <col min="10764" max="11006" width="11.44140625" style="6"/>
    <col min="11007" max="11007" width="14.44140625" style="6" customWidth="1"/>
    <col min="11008" max="11008" width="38" style="6" customWidth="1"/>
    <col min="11009" max="11009" width="31.44140625" style="6" customWidth="1"/>
    <col min="11010" max="11010" width="21.44140625" style="6" customWidth="1"/>
    <col min="11011" max="11011" width="19" style="6" customWidth="1"/>
    <col min="11012" max="11012" width="14" style="6" customWidth="1"/>
    <col min="11013" max="11013" width="19.109375" style="6" customWidth="1"/>
    <col min="11014" max="11014" width="15.88671875" style="6" customWidth="1"/>
    <col min="11015" max="11016" width="11.44140625" style="6"/>
    <col min="11017" max="11017" width="12.88671875" style="6" customWidth="1"/>
    <col min="11018" max="11018" width="11.44140625" style="6" customWidth="1"/>
    <col min="11019" max="11019" width="14.44140625" style="6" customWidth="1"/>
    <col min="11020" max="11262" width="11.44140625" style="6"/>
    <col min="11263" max="11263" width="14.44140625" style="6" customWidth="1"/>
    <col min="11264" max="11264" width="38" style="6" customWidth="1"/>
    <col min="11265" max="11265" width="31.44140625" style="6" customWidth="1"/>
    <col min="11266" max="11266" width="21.44140625" style="6" customWidth="1"/>
    <col min="11267" max="11267" width="19" style="6" customWidth="1"/>
    <col min="11268" max="11268" width="14" style="6" customWidth="1"/>
    <col min="11269" max="11269" width="19.109375" style="6" customWidth="1"/>
    <col min="11270" max="11270" width="15.88671875" style="6" customWidth="1"/>
    <col min="11271" max="11272" width="11.44140625" style="6"/>
    <col min="11273" max="11273" width="12.88671875" style="6" customWidth="1"/>
    <col min="11274" max="11274" width="11.44140625" style="6" customWidth="1"/>
    <col min="11275" max="11275" width="14.44140625" style="6" customWidth="1"/>
    <col min="11276" max="11518" width="11.44140625" style="6"/>
    <col min="11519" max="11519" width="14.44140625" style="6" customWidth="1"/>
    <col min="11520" max="11520" width="38" style="6" customWidth="1"/>
    <col min="11521" max="11521" width="31.44140625" style="6" customWidth="1"/>
    <col min="11522" max="11522" width="21.44140625" style="6" customWidth="1"/>
    <col min="11523" max="11523" width="19" style="6" customWidth="1"/>
    <col min="11524" max="11524" width="14" style="6" customWidth="1"/>
    <col min="11525" max="11525" width="19.109375" style="6" customWidth="1"/>
    <col min="11526" max="11526" width="15.88671875" style="6" customWidth="1"/>
    <col min="11527" max="11528" width="11.44140625" style="6"/>
    <col min="11529" max="11529" width="12.88671875" style="6" customWidth="1"/>
    <col min="11530" max="11530" width="11.44140625" style="6" customWidth="1"/>
    <col min="11531" max="11531" width="14.44140625" style="6" customWidth="1"/>
    <col min="11532" max="11774" width="11.44140625" style="6"/>
    <col min="11775" max="11775" width="14.44140625" style="6" customWidth="1"/>
    <col min="11776" max="11776" width="38" style="6" customWidth="1"/>
    <col min="11777" max="11777" width="31.44140625" style="6" customWidth="1"/>
    <col min="11778" max="11778" width="21.44140625" style="6" customWidth="1"/>
    <col min="11779" max="11779" width="19" style="6" customWidth="1"/>
    <col min="11780" max="11780" width="14" style="6" customWidth="1"/>
    <col min="11781" max="11781" width="19.109375" style="6" customWidth="1"/>
    <col min="11782" max="11782" width="15.88671875" style="6" customWidth="1"/>
    <col min="11783" max="11784" width="11.44140625" style="6"/>
    <col min="11785" max="11785" width="12.88671875" style="6" customWidth="1"/>
    <col min="11786" max="11786" width="11.44140625" style="6" customWidth="1"/>
    <col min="11787" max="11787" width="14.44140625" style="6" customWidth="1"/>
    <col min="11788" max="12030" width="11.44140625" style="6"/>
    <col min="12031" max="12031" width="14.44140625" style="6" customWidth="1"/>
    <col min="12032" max="12032" width="38" style="6" customWidth="1"/>
    <col min="12033" max="12033" width="31.44140625" style="6" customWidth="1"/>
    <col min="12034" max="12034" width="21.44140625" style="6" customWidth="1"/>
    <col min="12035" max="12035" width="19" style="6" customWidth="1"/>
    <col min="12036" max="12036" width="14" style="6" customWidth="1"/>
    <col min="12037" max="12037" width="19.109375" style="6" customWidth="1"/>
    <col min="12038" max="12038" width="15.88671875" style="6" customWidth="1"/>
    <col min="12039" max="12040" width="11.44140625" style="6"/>
    <col min="12041" max="12041" width="12.88671875" style="6" customWidth="1"/>
    <col min="12042" max="12042" width="11.44140625" style="6" customWidth="1"/>
    <col min="12043" max="12043" width="14.44140625" style="6" customWidth="1"/>
    <col min="12044" max="12286" width="11.44140625" style="6"/>
    <col min="12287" max="12287" width="14.44140625" style="6" customWidth="1"/>
    <col min="12288" max="12288" width="38" style="6" customWidth="1"/>
    <col min="12289" max="12289" width="31.44140625" style="6" customWidth="1"/>
    <col min="12290" max="12290" width="21.44140625" style="6" customWidth="1"/>
    <col min="12291" max="12291" width="19" style="6" customWidth="1"/>
    <col min="12292" max="12292" width="14" style="6" customWidth="1"/>
    <col min="12293" max="12293" width="19.109375" style="6" customWidth="1"/>
    <col min="12294" max="12294" width="15.88671875" style="6" customWidth="1"/>
    <col min="12295" max="12296" width="11.44140625" style="6"/>
    <col min="12297" max="12297" width="12.88671875" style="6" customWidth="1"/>
    <col min="12298" max="12298" width="11.44140625" style="6" customWidth="1"/>
    <col min="12299" max="12299" width="14.44140625" style="6" customWidth="1"/>
    <col min="12300" max="12542" width="11.44140625" style="6"/>
    <col min="12543" max="12543" width="14.44140625" style="6" customWidth="1"/>
    <col min="12544" max="12544" width="38" style="6" customWidth="1"/>
    <col min="12545" max="12545" width="31.44140625" style="6" customWidth="1"/>
    <col min="12546" max="12546" width="21.44140625" style="6" customWidth="1"/>
    <col min="12547" max="12547" width="19" style="6" customWidth="1"/>
    <col min="12548" max="12548" width="14" style="6" customWidth="1"/>
    <col min="12549" max="12549" width="19.109375" style="6" customWidth="1"/>
    <col min="12550" max="12550" width="15.88671875" style="6" customWidth="1"/>
    <col min="12551" max="12552" width="11.44140625" style="6"/>
    <col min="12553" max="12553" width="12.88671875" style="6" customWidth="1"/>
    <col min="12554" max="12554" width="11.44140625" style="6" customWidth="1"/>
    <col min="12555" max="12555" width="14.44140625" style="6" customWidth="1"/>
    <col min="12556" max="12798" width="11.44140625" style="6"/>
    <col min="12799" max="12799" width="14.44140625" style="6" customWidth="1"/>
    <col min="12800" max="12800" width="38" style="6" customWidth="1"/>
    <col min="12801" max="12801" width="31.44140625" style="6" customWidth="1"/>
    <col min="12802" max="12802" width="21.44140625" style="6" customWidth="1"/>
    <col min="12803" max="12803" width="19" style="6" customWidth="1"/>
    <col min="12804" max="12804" width="14" style="6" customWidth="1"/>
    <col min="12805" max="12805" width="19.109375" style="6" customWidth="1"/>
    <col min="12806" max="12806" width="15.88671875" style="6" customWidth="1"/>
    <col min="12807" max="12808" width="11.44140625" style="6"/>
    <col min="12809" max="12809" width="12.88671875" style="6" customWidth="1"/>
    <col min="12810" max="12810" width="11.44140625" style="6" customWidth="1"/>
    <col min="12811" max="12811" width="14.44140625" style="6" customWidth="1"/>
    <col min="12812" max="13054" width="11.44140625" style="6"/>
    <col min="13055" max="13055" width="14.44140625" style="6" customWidth="1"/>
    <col min="13056" max="13056" width="38" style="6" customWidth="1"/>
    <col min="13057" max="13057" width="31.44140625" style="6" customWidth="1"/>
    <col min="13058" max="13058" width="21.44140625" style="6" customWidth="1"/>
    <col min="13059" max="13059" width="19" style="6" customWidth="1"/>
    <col min="13060" max="13060" width="14" style="6" customWidth="1"/>
    <col min="13061" max="13061" width="19.109375" style="6" customWidth="1"/>
    <col min="13062" max="13062" width="15.88671875" style="6" customWidth="1"/>
    <col min="13063" max="13064" width="11.44140625" style="6"/>
    <col min="13065" max="13065" width="12.88671875" style="6" customWidth="1"/>
    <col min="13066" max="13066" width="11.44140625" style="6" customWidth="1"/>
    <col min="13067" max="13067" width="14.44140625" style="6" customWidth="1"/>
    <col min="13068" max="13310" width="11.44140625" style="6"/>
    <col min="13311" max="13311" width="14.44140625" style="6" customWidth="1"/>
    <col min="13312" max="13312" width="38" style="6" customWidth="1"/>
    <col min="13313" max="13313" width="31.44140625" style="6" customWidth="1"/>
    <col min="13314" max="13314" width="21.44140625" style="6" customWidth="1"/>
    <col min="13315" max="13315" width="19" style="6" customWidth="1"/>
    <col min="13316" max="13316" width="14" style="6" customWidth="1"/>
    <col min="13317" max="13317" width="19.109375" style="6" customWidth="1"/>
    <col min="13318" max="13318" width="15.88671875" style="6" customWidth="1"/>
    <col min="13319" max="13320" width="11.44140625" style="6"/>
    <col min="13321" max="13321" width="12.88671875" style="6" customWidth="1"/>
    <col min="13322" max="13322" width="11.44140625" style="6" customWidth="1"/>
    <col min="13323" max="13323" width="14.44140625" style="6" customWidth="1"/>
    <col min="13324" max="13566" width="11.44140625" style="6"/>
    <col min="13567" max="13567" width="14.44140625" style="6" customWidth="1"/>
    <col min="13568" max="13568" width="38" style="6" customWidth="1"/>
    <col min="13569" max="13569" width="31.44140625" style="6" customWidth="1"/>
    <col min="13570" max="13570" width="21.44140625" style="6" customWidth="1"/>
    <col min="13571" max="13571" width="19" style="6" customWidth="1"/>
    <col min="13572" max="13572" width="14" style="6" customWidth="1"/>
    <col min="13573" max="13573" width="19.109375" style="6" customWidth="1"/>
    <col min="13574" max="13574" width="15.88671875" style="6" customWidth="1"/>
    <col min="13575" max="13576" width="11.44140625" style="6"/>
    <col min="13577" max="13577" width="12.88671875" style="6" customWidth="1"/>
    <col min="13578" max="13578" width="11.44140625" style="6" customWidth="1"/>
    <col min="13579" max="13579" width="14.44140625" style="6" customWidth="1"/>
    <col min="13580" max="13822" width="11.44140625" style="6"/>
    <col min="13823" max="13823" width="14.44140625" style="6" customWidth="1"/>
    <col min="13824" max="13824" width="38" style="6" customWidth="1"/>
    <col min="13825" max="13825" width="31.44140625" style="6" customWidth="1"/>
    <col min="13826" max="13826" width="21.44140625" style="6" customWidth="1"/>
    <col min="13827" max="13827" width="19" style="6" customWidth="1"/>
    <col min="13828" max="13828" width="14" style="6" customWidth="1"/>
    <col min="13829" max="13829" width="19.109375" style="6" customWidth="1"/>
    <col min="13830" max="13830" width="15.88671875" style="6" customWidth="1"/>
    <col min="13831" max="13832" width="11.44140625" style="6"/>
    <col min="13833" max="13833" width="12.88671875" style="6" customWidth="1"/>
    <col min="13834" max="13834" width="11.44140625" style="6" customWidth="1"/>
    <col min="13835" max="13835" width="14.44140625" style="6" customWidth="1"/>
    <col min="13836" max="14078" width="11.44140625" style="6"/>
    <col min="14079" max="14079" width="14.44140625" style="6" customWidth="1"/>
    <col min="14080" max="14080" width="38" style="6" customWidth="1"/>
    <col min="14081" max="14081" width="31.44140625" style="6" customWidth="1"/>
    <col min="14082" max="14082" width="21.44140625" style="6" customWidth="1"/>
    <col min="14083" max="14083" width="19" style="6" customWidth="1"/>
    <col min="14084" max="14084" width="14" style="6" customWidth="1"/>
    <col min="14085" max="14085" width="19.109375" style="6" customWidth="1"/>
    <col min="14086" max="14086" width="15.88671875" style="6" customWidth="1"/>
    <col min="14087" max="14088" width="11.44140625" style="6"/>
    <col min="14089" max="14089" width="12.88671875" style="6" customWidth="1"/>
    <col min="14090" max="14090" width="11.44140625" style="6" customWidth="1"/>
    <col min="14091" max="14091" width="14.44140625" style="6" customWidth="1"/>
    <col min="14092" max="14334" width="11.44140625" style="6"/>
    <col min="14335" max="14335" width="14.44140625" style="6" customWidth="1"/>
    <col min="14336" max="14336" width="38" style="6" customWidth="1"/>
    <col min="14337" max="14337" width="31.44140625" style="6" customWidth="1"/>
    <col min="14338" max="14338" width="21.44140625" style="6" customWidth="1"/>
    <col min="14339" max="14339" width="19" style="6" customWidth="1"/>
    <col min="14340" max="14340" width="14" style="6" customWidth="1"/>
    <col min="14341" max="14341" width="19.109375" style="6" customWidth="1"/>
    <col min="14342" max="14342" width="15.88671875" style="6" customWidth="1"/>
    <col min="14343" max="14344" width="11.44140625" style="6"/>
    <col min="14345" max="14345" width="12.88671875" style="6" customWidth="1"/>
    <col min="14346" max="14346" width="11.44140625" style="6" customWidth="1"/>
    <col min="14347" max="14347" width="14.44140625" style="6" customWidth="1"/>
    <col min="14348" max="14590" width="11.44140625" style="6"/>
    <col min="14591" max="14591" width="14.44140625" style="6" customWidth="1"/>
    <col min="14592" max="14592" width="38" style="6" customWidth="1"/>
    <col min="14593" max="14593" width="31.44140625" style="6" customWidth="1"/>
    <col min="14594" max="14594" width="21.44140625" style="6" customWidth="1"/>
    <col min="14595" max="14595" width="19" style="6" customWidth="1"/>
    <col min="14596" max="14596" width="14" style="6" customWidth="1"/>
    <col min="14597" max="14597" width="19.109375" style="6" customWidth="1"/>
    <col min="14598" max="14598" width="15.88671875" style="6" customWidth="1"/>
    <col min="14599" max="14600" width="11.44140625" style="6"/>
    <col min="14601" max="14601" width="12.88671875" style="6" customWidth="1"/>
    <col min="14602" max="14602" width="11.44140625" style="6" customWidth="1"/>
    <col min="14603" max="14603" width="14.44140625" style="6" customWidth="1"/>
    <col min="14604" max="14846" width="11.44140625" style="6"/>
    <col min="14847" max="14847" width="14.44140625" style="6" customWidth="1"/>
    <col min="14848" max="14848" width="38" style="6" customWidth="1"/>
    <col min="14849" max="14849" width="31.44140625" style="6" customWidth="1"/>
    <col min="14850" max="14850" width="21.44140625" style="6" customWidth="1"/>
    <col min="14851" max="14851" width="19" style="6" customWidth="1"/>
    <col min="14852" max="14852" width="14" style="6" customWidth="1"/>
    <col min="14853" max="14853" width="19.109375" style="6" customWidth="1"/>
    <col min="14854" max="14854" width="15.88671875" style="6" customWidth="1"/>
    <col min="14855" max="14856" width="11.44140625" style="6"/>
    <col min="14857" max="14857" width="12.88671875" style="6" customWidth="1"/>
    <col min="14858" max="14858" width="11.44140625" style="6" customWidth="1"/>
    <col min="14859" max="14859" width="14.44140625" style="6" customWidth="1"/>
    <col min="14860" max="15102" width="11.44140625" style="6"/>
    <col min="15103" max="15103" width="14.44140625" style="6" customWidth="1"/>
    <col min="15104" max="15104" width="38" style="6" customWidth="1"/>
    <col min="15105" max="15105" width="31.44140625" style="6" customWidth="1"/>
    <col min="15106" max="15106" width="21.44140625" style="6" customWidth="1"/>
    <col min="15107" max="15107" width="19" style="6" customWidth="1"/>
    <col min="15108" max="15108" width="14" style="6" customWidth="1"/>
    <col min="15109" max="15109" width="19.109375" style="6" customWidth="1"/>
    <col min="15110" max="15110" width="15.88671875" style="6" customWidth="1"/>
    <col min="15111" max="15112" width="11.44140625" style="6"/>
    <col min="15113" max="15113" width="12.88671875" style="6" customWidth="1"/>
    <col min="15114" max="15114" width="11.44140625" style="6" customWidth="1"/>
    <col min="15115" max="15115" width="14.44140625" style="6" customWidth="1"/>
    <col min="15116" max="15358" width="11.44140625" style="6"/>
    <col min="15359" max="15359" width="14.44140625" style="6" customWidth="1"/>
    <col min="15360" max="15360" width="38" style="6" customWidth="1"/>
    <col min="15361" max="15361" width="31.44140625" style="6" customWidth="1"/>
    <col min="15362" max="15362" width="21.44140625" style="6" customWidth="1"/>
    <col min="15363" max="15363" width="19" style="6" customWidth="1"/>
    <col min="15364" max="15364" width="14" style="6" customWidth="1"/>
    <col min="15365" max="15365" width="19.109375" style="6" customWidth="1"/>
    <col min="15366" max="15366" width="15.88671875" style="6" customWidth="1"/>
    <col min="15367" max="15368" width="11.44140625" style="6"/>
    <col min="15369" max="15369" width="12.88671875" style="6" customWidth="1"/>
    <col min="15370" max="15370" width="11.44140625" style="6" customWidth="1"/>
    <col min="15371" max="15371" width="14.44140625" style="6" customWidth="1"/>
    <col min="15372" max="15614" width="11.44140625" style="6"/>
    <col min="15615" max="15615" width="14.44140625" style="6" customWidth="1"/>
    <col min="15616" max="15616" width="38" style="6" customWidth="1"/>
    <col min="15617" max="15617" width="31.44140625" style="6" customWidth="1"/>
    <col min="15618" max="15618" width="21.44140625" style="6" customWidth="1"/>
    <col min="15619" max="15619" width="19" style="6" customWidth="1"/>
    <col min="15620" max="15620" width="14" style="6" customWidth="1"/>
    <col min="15621" max="15621" width="19.109375" style="6" customWidth="1"/>
    <col min="15622" max="15622" width="15.88671875" style="6" customWidth="1"/>
    <col min="15623" max="15624" width="11.44140625" style="6"/>
    <col min="15625" max="15625" width="12.88671875" style="6" customWidth="1"/>
    <col min="15626" max="15626" width="11.44140625" style="6" customWidth="1"/>
    <col min="15627" max="15627" width="14.44140625" style="6" customWidth="1"/>
    <col min="15628" max="15870" width="11.44140625" style="6"/>
    <col min="15871" max="15871" width="14.44140625" style="6" customWidth="1"/>
    <col min="15872" max="15872" width="38" style="6" customWidth="1"/>
    <col min="15873" max="15873" width="31.44140625" style="6" customWidth="1"/>
    <col min="15874" max="15874" width="21.44140625" style="6" customWidth="1"/>
    <col min="15875" max="15875" width="19" style="6" customWidth="1"/>
    <col min="15876" max="15876" width="14" style="6" customWidth="1"/>
    <col min="15877" max="15877" width="19.109375" style="6" customWidth="1"/>
    <col min="15878" max="15878" width="15.88671875" style="6" customWidth="1"/>
    <col min="15879" max="15880" width="11.44140625" style="6"/>
    <col min="15881" max="15881" width="12.88671875" style="6" customWidth="1"/>
    <col min="15882" max="15882" width="11.44140625" style="6" customWidth="1"/>
    <col min="15883" max="15883" width="14.44140625" style="6" customWidth="1"/>
    <col min="15884" max="16126" width="11.44140625" style="6"/>
    <col min="16127" max="16127" width="14.44140625" style="6" customWidth="1"/>
    <col min="16128" max="16128" width="38" style="6" customWidth="1"/>
    <col min="16129" max="16129" width="31.44140625" style="6" customWidth="1"/>
    <col min="16130" max="16130" width="21.44140625" style="6" customWidth="1"/>
    <col min="16131" max="16131" width="19" style="6" customWidth="1"/>
    <col min="16132" max="16132" width="14" style="6" customWidth="1"/>
    <col min="16133" max="16133" width="19.109375" style="6" customWidth="1"/>
    <col min="16134" max="16134" width="15.88671875" style="6" customWidth="1"/>
    <col min="16135" max="16136" width="11.44140625" style="6"/>
    <col min="16137" max="16137" width="12.88671875" style="6" customWidth="1"/>
    <col min="16138" max="16138" width="11.44140625" style="6" customWidth="1"/>
    <col min="16139" max="16139" width="14.44140625" style="6" customWidth="1"/>
    <col min="16140" max="16384" width="11.44140625" style="6"/>
  </cols>
  <sheetData>
    <row r="1" spans="2:21" ht="15" thickBot="1" x14ac:dyDescent="0.35"/>
    <row r="2" spans="2:21" ht="14.4" customHeight="1" x14ac:dyDescent="0.3">
      <c r="B2" s="406" t="s">
        <v>41</v>
      </c>
      <c r="C2" s="377"/>
      <c r="D2" s="377"/>
      <c r="E2" s="377"/>
      <c r="F2" s="377"/>
      <c r="G2" s="377"/>
      <c r="H2" s="377"/>
      <c r="I2" s="377"/>
      <c r="J2" s="377"/>
      <c r="K2" s="377"/>
      <c r="L2" s="377"/>
      <c r="M2" s="377"/>
      <c r="N2" s="377"/>
      <c r="O2" s="377"/>
      <c r="P2" s="377"/>
      <c r="Q2" s="377"/>
      <c r="R2" s="377"/>
      <c r="S2" s="377"/>
      <c r="T2" s="378"/>
    </row>
    <row r="3" spans="2:21" ht="14.4" customHeight="1" x14ac:dyDescent="0.3">
      <c r="B3" s="407"/>
      <c r="C3" s="380"/>
      <c r="D3" s="380"/>
      <c r="E3" s="380"/>
      <c r="F3" s="380"/>
      <c r="G3" s="380"/>
      <c r="H3" s="380"/>
      <c r="I3" s="380"/>
      <c r="J3" s="380"/>
      <c r="K3" s="380"/>
      <c r="L3" s="380"/>
      <c r="M3" s="380"/>
      <c r="N3" s="380"/>
      <c r="O3" s="380"/>
      <c r="P3" s="380"/>
      <c r="Q3" s="380"/>
      <c r="R3" s="380"/>
      <c r="S3" s="380"/>
      <c r="T3" s="381"/>
      <c r="U3" s="8"/>
    </row>
    <row r="4" spans="2:21" ht="14.4" customHeight="1" thickBot="1" x14ac:dyDescent="0.35">
      <c r="B4" s="408"/>
      <c r="C4" s="409"/>
      <c r="D4" s="409"/>
      <c r="E4" s="409"/>
      <c r="F4" s="409"/>
      <c r="G4" s="409"/>
      <c r="H4" s="409"/>
      <c r="I4" s="409"/>
      <c r="J4" s="409"/>
      <c r="K4" s="409"/>
      <c r="L4" s="409"/>
      <c r="M4" s="409"/>
      <c r="N4" s="409"/>
      <c r="O4" s="409"/>
      <c r="P4" s="409"/>
      <c r="Q4" s="409"/>
      <c r="R4" s="409"/>
      <c r="S4" s="409"/>
      <c r="T4" s="410"/>
      <c r="U4" s="8"/>
    </row>
    <row r="5" spans="2:21" ht="16.2" thickBot="1" x14ac:dyDescent="0.35">
      <c r="B5" s="411" t="s">
        <v>4</v>
      </c>
      <c r="C5" s="412"/>
      <c r="D5" s="412"/>
      <c r="E5" s="412"/>
      <c r="F5" s="412"/>
      <c r="G5" s="412"/>
      <c r="H5" s="412"/>
      <c r="I5" s="412"/>
      <c r="J5" s="412"/>
      <c r="K5" s="412"/>
      <c r="L5" s="412"/>
      <c r="M5" s="412"/>
      <c r="N5" s="412"/>
      <c r="O5" s="412"/>
      <c r="P5" s="412"/>
      <c r="Q5" s="412"/>
      <c r="R5" s="412"/>
      <c r="S5" s="412"/>
      <c r="T5" s="413"/>
      <c r="U5" s="8"/>
    </row>
    <row r="6" spans="2:21" ht="16.2" thickBot="1" x14ac:dyDescent="0.35">
      <c r="B6" s="385" t="s">
        <v>8</v>
      </c>
      <c r="C6" s="386"/>
      <c r="D6" s="20"/>
      <c r="E6" s="414"/>
      <c r="F6" s="415"/>
      <c r="G6" s="415"/>
      <c r="H6" s="415"/>
      <c r="I6" s="415"/>
      <c r="J6" s="415"/>
      <c r="K6" s="415"/>
      <c r="L6" s="415"/>
      <c r="M6" s="415"/>
      <c r="N6" s="415"/>
      <c r="O6" s="415"/>
      <c r="P6" s="415"/>
      <c r="Q6" s="415"/>
      <c r="R6" s="415"/>
      <c r="S6" s="415"/>
      <c r="T6" s="416"/>
      <c r="U6" s="8"/>
    </row>
    <row r="7" spans="2:21" ht="15" hidden="1" customHeight="1" thickBot="1" x14ac:dyDescent="0.35">
      <c r="B7" s="19"/>
      <c r="C7" s="19"/>
      <c r="D7" s="19"/>
      <c r="E7" s="19"/>
      <c r="F7" s="19"/>
      <c r="G7" s="19"/>
      <c r="H7" s="19"/>
      <c r="I7" s="19"/>
      <c r="J7" s="19"/>
      <c r="K7" s="19"/>
      <c r="L7" s="19"/>
      <c r="M7" s="19"/>
      <c r="N7" s="19"/>
      <c r="O7" s="19"/>
      <c r="P7" s="19"/>
      <c r="Q7" s="19"/>
      <c r="R7" s="19"/>
      <c r="S7" s="19"/>
      <c r="T7" s="34"/>
      <c r="U7" s="8"/>
    </row>
    <row r="8" spans="2:21" ht="15" customHeight="1" thickBot="1" x14ac:dyDescent="0.35">
      <c r="B8" s="365" t="s">
        <v>38</v>
      </c>
      <c r="C8" s="365" t="s">
        <v>10</v>
      </c>
      <c r="D8" s="365" t="s">
        <v>34</v>
      </c>
      <c r="E8" s="421" t="s">
        <v>11</v>
      </c>
      <c r="F8" s="365" t="s">
        <v>13</v>
      </c>
      <c r="G8" s="365" t="s">
        <v>14</v>
      </c>
      <c r="H8" s="418" t="s">
        <v>15</v>
      </c>
      <c r="I8" s="419"/>
      <c r="J8" s="419"/>
      <c r="K8" s="419"/>
      <c r="L8" s="419"/>
      <c r="M8" s="419"/>
      <c r="N8" s="419"/>
      <c r="O8" s="419"/>
      <c r="P8" s="419"/>
      <c r="Q8" s="419"/>
      <c r="R8" s="419"/>
      <c r="S8" s="419"/>
      <c r="T8" s="420"/>
    </row>
    <row r="9" spans="2:21" ht="43.65" customHeight="1" thickBot="1" x14ac:dyDescent="0.35">
      <c r="B9" s="417"/>
      <c r="C9" s="417"/>
      <c r="D9" s="417"/>
      <c r="E9" s="422"/>
      <c r="F9" s="417"/>
      <c r="G9" s="417"/>
      <c r="H9" s="9" t="s">
        <v>16</v>
      </c>
      <c r="I9" s="10" t="s">
        <v>17</v>
      </c>
      <c r="J9" s="11" t="s">
        <v>18</v>
      </c>
      <c r="K9" s="11" t="s">
        <v>19</v>
      </c>
      <c r="L9" s="11" t="s">
        <v>20</v>
      </c>
      <c r="M9" s="11" t="s">
        <v>21</v>
      </c>
      <c r="N9" s="11" t="s">
        <v>22</v>
      </c>
      <c r="O9" s="11" t="s">
        <v>23</v>
      </c>
      <c r="P9" s="11" t="s">
        <v>24</v>
      </c>
      <c r="Q9" s="11" t="s">
        <v>25</v>
      </c>
      <c r="R9" s="11" t="s">
        <v>26</v>
      </c>
      <c r="S9" s="11" t="s">
        <v>27</v>
      </c>
      <c r="T9" s="12" t="s">
        <v>28</v>
      </c>
    </row>
    <row r="10" spans="2:21" ht="15" customHeight="1" x14ac:dyDescent="0.3">
      <c r="B10" s="398" t="s">
        <v>29</v>
      </c>
      <c r="C10" s="398"/>
      <c r="D10" s="403" t="s">
        <v>35</v>
      </c>
      <c r="E10" s="404"/>
      <c r="F10" s="396"/>
      <c r="G10" s="392"/>
      <c r="H10" s="49" t="s">
        <v>36</v>
      </c>
      <c r="I10" s="46"/>
      <c r="J10" s="36"/>
      <c r="K10" s="36"/>
      <c r="L10" s="36"/>
      <c r="M10" s="36"/>
      <c r="N10" s="36"/>
      <c r="O10" s="36"/>
      <c r="P10" s="36"/>
      <c r="Q10" s="36"/>
      <c r="R10" s="36"/>
      <c r="S10" s="36"/>
      <c r="T10" s="37"/>
    </row>
    <row r="11" spans="2:21" x14ac:dyDescent="0.3">
      <c r="B11" s="399"/>
      <c r="C11" s="399"/>
      <c r="D11" s="402"/>
      <c r="E11" s="405"/>
      <c r="F11" s="397"/>
      <c r="G11" s="393"/>
      <c r="H11" s="50" t="s">
        <v>36</v>
      </c>
      <c r="I11" s="47"/>
      <c r="J11" s="13"/>
      <c r="K11" s="13"/>
      <c r="L11" s="13"/>
      <c r="M11" s="13"/>
      <c r="N11" s="13"/>
      <c r="O11" s="13"/>
      <c r="P11" s="13"/>
      <c r="Q11" s="13"/>
      <c r="R11" s="13"/>
      <c r="S11" s="13"/>
      <c r="T11" s="14"/>
    </row>
    <row r="12" spans="2:21" x14ac:dyDescent="0.3">
      <c r="B12" s="399"/>
      <c r="C12" s="401"/>
      <c r="D12" s="402"/>
      <c r="E12" s="400"/>
      <c r="F12" s="395"/>
      <c r="G12" s="394"/>
      <c r="H12" s="50" t="s">
        <v>36</v>
      </c>
      <c r="I12" s="47"/>
      <c r="J12" s="13"/>
      <c r="K12" s="13"/>
      <c r="L12" s="13"/>
      <c r="M12" s="13"/>
      <c r="N12" s="13"/>
      <c r="O12" s="13"/>
      <c r="P12" s="13"/>
      <c r="Q12" s="13"/>
      <c r="R12" s="13"/>
      <c r="S12" s="13"/>
      <c r="T12" s="14"/>
    </row>
    <row r="13" spans="2:21" x14ac:dyDescent="0.3">
      <c r="B13" s="399"/>
      <c r="C13" s="401"/>
      <c r="D13" s="402"/>
      <c r="E13" s="400"/>
      <c r="F13" s="395"/>
      <c r="G13" s="394"/>
      <c r="H13" s="50" t="s">
        <v>36</v>
      </c>
      <c r="I13" s="47"/>
      <c r="J13" s="13"/>
      <c r="K13" s="13"/>
      <c r="L13" s="13"/>
      <c r="M13" s="13"/>
      <c r="N13" s="13"/>
      <c r="O13" s="13"/>
      <c r="P13" s="13"/>
      <c r="Q13" s="13"/>
      <c r="R13" s="13"/>
      <c r="S13" s="13"/>
      <c r="T13" s="14"/>
    </row>
    <row r="14" spans="2:21" ht="15" thickBot="1" x14ac:dyDescent="0.35">
      <c r="B14" s="21"/>
      <c r="C14" s="22"/>
      <c r="D14" s="41"/>
      <c r="E14" s="40"/>
      <c r="F14" s="23"/>
      <c r="G14" s="45"/>
      <c r="H14" s="51" t="s">
        <v>36</v>
      </c>
      <c r="I14" s="48"/>
      <c r="J14" s="38"/>
      <c r="K14" s="38"/>
      <c r="L14" s="38"/>
      <c r="M14" s="38"/>
      <c r="N14" s="38"/>
      <c r="O14" s="38"/>
      <c r="P14" s="38"/>
      <c r="Q14" s="38"/>
      <c r="R14" s="38"/>
      <c r="S14" s="38"/>
      <c r="T14" s="39"/>
    </row>
    <row r="15" spans="2:21" ht="15" thickBot="1" x14ac:dyDescent="0.35">
      <c r="B15" s="389" t="s">
        <v>31</v>
      </c>
      <c r="C15" s="390"/>
      <c r="D15" s="391"/>
      <c r="E15" s="35">
        <f>SUM(E10:E14)</f>
        <v>0</v>
      </c>
      <c r="F15" s="53"/>
      <c r="G15" s="54"/>
      <c r="H15" s="55"/>
      <c r="I15" s="55"/>
      <c r="J15" s="55"/>
      <c r="K15" s="54"/>
      <c r="L15" s="55"/>
      <c r="M15" s="55"/>
      <c r="N15" s="55"/>
      <c r="O15" s="55"/>
      <c r="P15" s="55"/>
      <c r="Q15" s="55"/>
      <c r="R15" s="55"/>
      <c r="S15" s="55"/>
      <c r="T15" s="56"/>
    </row>
    <row r="16" spans="2:21" ht="15" thickBot="1" x14ac:dyDescent="0.35">
      <c r="B16" s="347" t="s">
        <v>32</v>
      </c>
      <c r="C16" s="348"/>
      <c r="D16" s="349"/>
      <c r="E16" s="15"/>
      <c r="F16" s="57"/>
      <c r="G16" s="32"/>
      <c r="H16" s="8"/>
      <c r="I16" s="8"/>
      <c r="J16" s="8"/>
      <c r="K16" s="32"/>
      <c r="L16" s="8"/>
      <c r="M16" s="8"/>
      <c r="N16" s="8"/>
      <c r="O16" s="8"/>
      <c r="P16" s="8"/>
      <c r="Q16" s="8"/>
      <c r="R16" s="8"/>
      <c r="S16" s="8"/>
      <c r="T16" s="58"/>
    </row>
    <row r="17" spans="2:20" ht="15" thickBot="1" x14ac:dyDescent="0.35">
      <c r="B17" s="347" t="s">
        <v>33</v>
      </c>
      <c r="C17" s="348"/>
      <c r="D17" s="349"/>
      <c r="E17" s="16">
        <f>+E16-E15</f>
        <v>0</v>
      </c>
      <c r="F17" s="59"/>
      <c r="G17" s="60"/>
      <c r="H17" s="61"/>
      <c r="I17" s="61"/>
      <c r="J17" s="61"/>
      <c r="K17" s="60"/>
      <c r="L17" s="61"/>
      <c r="M17" s="61"/>
      <c r="N17" s="61"/>
      <c r="O17" s="61"/>
      <c r="P17" s="61"/>
      <c r="Q17" s="61"/>
      <c r="R17" s="61"/>
      <c r="S17" s="61"/>
      <c r="T17" s="62"/>
    </row>
    <row r="18" spans="2:20" x14ac:dyDescent="0.3">
      <c r="B18" s="353" t="s">
        <v>39</v>
      </c>
      <c r="C18" s="354"/>
      <c r="D18" s="354"/>
      <c r="E18" s="354"/>
      <c r="F18" s="354"/>
      <c r="G18" s="354"/>
      <c r="H18" s="354"/>
      <c r="I18" s="354"/>
      <c r="J18" s="354"/>
      <c r="K18" s="354"/>
      <c r="L18" s="354"/>
      <c r="M18" s="354"/>
      <c r="N18" s="354"/>
      <c r="O18" s="354"/>
      <c r="P18" s="354"/>
      <c r="Q18" s="354"/>
      <c r="R18" s="354"/>
      <c r="S18" s="354"/>
      <c r="T18" s="355"/>
    </row>
    <row r="19" spans="2:20" x14ac:dyDescent="0.3">
      <c r="B19" s="356"/>
      <c r="C19" s="357"/>
      <c r="D19" s="357"/>
      <c r="E19" s="357"/>
      <c r="F19" s="357"/>
      <c r="G19" s="357"/>
      <c r="H19" s="357"/>
      <c r="I19" s="357"/>
      <c r="J19" s="357"/>
      <c r="K19" s="357"/>
      <c r="L19" s="357"/>
      <c r="M19" s="357"/>
      <c r="N19" s="357"/>
      <c r="O19" s="357"/>
      <c r="P19" s="357"/>
      <c r="Q19" s="357"/>
      <c r="R19" s="357"/>
      <c r="S19" s="357"/>
      <c r="T19" s="358"/>
    </row>
    <row r="20" spans="2:20" ht="15" thickBot="1" x14ac:dyDescent="0.35">
      <c r="B20" s="359"/>
      <c r="C20" s="360"/>
      <c r="D20" s="360"/>
      <c r="E20" s="360"/>
      <c r="F20" s="360"/>
      <c r="G20" s="360"/>
      <c r="H20" s="360"/>
      <c r="I20" s="360"/>
      <c r="J20" s="360"/>
      <c r="K20" s="360"/>
      <c r="L20" s="360"/>
      <c r="M20" s="360"/>
      <c r="N20" s="360"/>
      <c r="O20" s="360"/>
      <c r="P20" s="360"/>
      <c r="Q20" s="360"/>
      <c r="R20" s="360"/>
      <c r="S20" s="360"/>
      <c r="T20" s="361"/>
    </row>
    <row r="21" spans="2:20" x14ac:dyDescent="0.3">
      <c r="B21" s="18"/>
      <c r="C21" s="18"/>
      <c r="D21" s="18"/>
      <c r="E21" s="18"/>
    </row>
    <row r="22" spans="2:20" x14ac:dyDescent="0.3">
      <c r="B22" s="63" t="s">
        <v>40</v>
      </c>
    </row>
    <row r="23" spans="2:20" x14ac:dyDescent="0.3">
      <c r="F23" s="32"/>
      <c r="G23" s="32"/>
      <c r="K23" s="52"/>
      <c r="L23" s="8"/>
      <c r="M23" s="32"/>
      <c r="N23" s="32"/>
      <c r="O23" s="8"/>
      <c r="P23" s="8"/>
      <c r="Q23" s="8"/>
      <c r="R23" s="8"/>
    </row>
    <row r="24" spans="2:20" x14ac:dyDescent="0.3">
      <c r="K24" s="6"/>
      <c r="N24" s="7"/>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formula1>"Aseguramiento,Consultoria"</formula1>
    </dataValidation>
    <dataValidation type="list" allowBlank="1" showInputMessage="1" showErrorMessage="1" sqref="H10:H14">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16</vt:i4>
      </vt:variant>
    </vt:vector>
  </HeadingPairs>
  <TitlesOfParts>
    <vt:vector size="21" baseType="lpstr">
      <vt:lpstr>Parámetros</vt:lpstr>
      <vt:lpstr>PAA 2021 V1</vt:lpstr>
      <vt:lpstr>Priorización B</vt:lpstr>
      <vt:lpstr>Procesos A Auditar Vs Recursos</vt:lpstr>
      <vt:lpstr>Seguimiento Programa Anual</vt:lpstr>
      <vt:lpstr>'PAA 2021 V1'!Área_de_impresión</vt:lpstr>
      <vt:lpstr>Ciclo_Rotación_Calif</vt:lpstr>
      <vt:lpstr>Ciclo_Rotación_Def</vt:lpstr>
      <vt:lpstr>Impacto_Obj_Est_Calif</vt:lpstr>
      <vt:lpstr>Impacto_Obj_Est_Def</vt:lpstr>
      <vt:lpstr>Impacto_Ppto_Calif</vt:lpstr>
      <vt:lpstr>Impacto_Ppto_Def</vt:lpstr>
      <vt:lpstr>Nivel_Criticidad</vt:lpstr>
      <vt:lpstr>Nivel_Directivo_Calif</vt:lpstr>
      <vt:lpstr>Nivel_Directivo_Def</vt:lpstr>
      <vt:lpstr>Nivel_Directivo_Def_PQR</vt:lpstr>
      <vt:lpstr>Result_Aud_Ant_Calif</vt:lpstr>
      <vt:lpstr>Result_Aud_Ant_Def</vt:lpstr>
      <vt:lpstr>Tiempo_Ult_Aud_Calif</vt:lpstr>
      <vt:lpstr>Tiempo_Ult_Aud_Def</vt:lpstr>
      <vt:lpstr>'PAA 2021 V1'!Títulos_a_imprimir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ARLEY GIRALDO ZAPATA</dc:creator>
  <cp:lastModifiedBy>USUARIO</cp:lastModifiedBy>
  <dcterms:created xsi:type="dcterms:W3CDTF">2014-03-13T13:58:02Z</dcterms:created>
  <dcterms:modified xsi:type="dcterms:W3CDTF">2021-04-15T16:08:41Z</dcterms:modified>
</cp:coreProperties>
</file>