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Administrativo" sheetId="1" r:id="rId1"/>
    <sheet name="mecanica automotriz" sheetId="5" r:id="rId2"/>
    <sheet name="verificación" sheetId="6" r:id="rId3"/>
    <sheet name="carrotanque" sheetId="7" r:id="rId4"/>
    <sheet name="tapadas volquetas" sheetId="11" r:id="rId5"/>
    <sheet name="valvulas" sheetId="12" r:id="rId6"/>
    <sheet name="compresor" sheetId="10" r:id="rId7"/>
    <sheet name="pitometria" sheetId="9" r:id="rId8"/>
    <sheet name="fontaneria" sheetId="8" r:id="rId9"/>
    <sheet name="mampostería" sheetId="13" r:id="rId10"/>
    <sheet name="Hoja1" sheetId="2" r:id="rId11"/>
    <sheet name="Hoja2" sheetId="3" r:id="rId1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<sst xmlns="http://schemas.openxmlformats.org/spreadsheetml/2006/main" count="4281" uniqueCount="1255">
  <si>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</si>
  <si>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</si>
  <si>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</si>
  <si>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</si>
  <si>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</si>
  <si>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</si>
  <si>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</si>
  <si>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</si>
  <si>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</si>
  <si>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</si>
  <si>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</si>
  <si>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</si>
  <si>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</si>
  <si>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</si>
  <si>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</si>
  <si>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</si>
  <si>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</si>
  <si>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</si>
  <si>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</si>
  <si>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</si>
  <si>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</si>
  <si>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</si>
  <si>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</si>
  <si>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</si>
  <si>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</si>
  <si>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</si>
  <si>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</si>
  <si>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</si>
  <si>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</si>
  <si>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</si>
  <si>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</si>
  <si>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</si>
  <si>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</si>
  <si>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</si>
  <si>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</si>
  <si>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</si>
  <si>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</si>
  <si>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</si>
  <si>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</si>
  <si>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</si>
  <si>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</si>
  <si>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</si>
  <si>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</si>
  <si>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</si>
  <si>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</si>
  <si>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</si>
  <si>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</si>
  <si>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</si>
  <si>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</si>
  <si>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</si>
  <si>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</si>
  <si>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</si>
  <si>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</si>
  <si>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</si>
  <si>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</si>
  <si>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</si>
  <si>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</si>
  <si>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</si>
  <si>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</si>
  <si>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</si>
  <si>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</si>
  <si>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</si>
  <si>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</si>
  <si>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</si>
  <si>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</si>
  <si>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</si>
  <si>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</si>
  <si>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</si>
  <si>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</si>
  <si>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</si>
  <si>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</si>
  <si>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</si>
  <si>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</si>
  <si>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</si>
  <si>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</si>
  <si>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</si>
  <si>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</si>
  <si>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</si>
  <si>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</si>
  <si>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</si>
  <si>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</si>
  <si>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</si>
  <si>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</si>
  <si>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</si>
  <si>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</si>
  <si>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</si>
  <si>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</si>
  <si>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</si>
  <si>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</si>
  <si>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</si>
  <si>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</si>
  <si>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</si>
  <si>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</si>
  <si>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</si>
  <si>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</si>
  <si>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</si>
  <si>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</si>
  <si>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</si>
  <si>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</si>
  <si>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</si>
  <si>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</si>
  <si>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</si>
  <si>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</si>
  <si>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</si>
  <si>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</si>
  <si>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</si>
  <si>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</si>
  <si>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</si>
  <si>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</si>
  <si>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</si>
  <si>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</si>
  <si>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</si>
  <si>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</si>
  <si>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</si>
  <si>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</si>
  <si>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</si>
  <si>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</si>
  <si>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</si>
  <si>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</si>
  <si>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</si>
  <si>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</si>
  <si>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</si>
  <si>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</si>
  <si>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</si>
  <si>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</si>
  <si>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</si>
  <si>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</si>
  <si>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</si>
  <si>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</si>
  <si>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</si>
  <si>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</si>
  <si>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</si>
  <si>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</si>
  <si>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</si>
  <si>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</si>
  <si>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</si>
  <si>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</si>
  <si>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</si>
  <si>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</si>
  <si>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</si>
  <si>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</si>
  <si>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</si>
  <si>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</si>
  <si>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</si>
  <si>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</si>
  <si>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</si>
  <si>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</si>
  <si>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</si>
  <si>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</si>
  <si>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</si>
  <si>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</si>
  <si>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</si>
  <si>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</si>
  <si>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</si>
  <si>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</si>
  <si>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</si>
  <si>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</si>
  <si>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</si>
  <si>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</si>
  <si>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</si>
  <si>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</si>
  <si>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</si>
  <si>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</si>
  <si>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</si>
  <si>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</si>
  <si>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</si>
  <si>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</si>
  <si>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</si>
  <si>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</si>
  <si>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</si>
  <si>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</si>
  <si>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</si>
  <si>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</si>
  <si>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</si>
  <si>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</si>
  <si>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</si>
  <si>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</si>
  <si>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</si>
  <si>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</si>
  <si>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</si>
  <si>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</si>
  <si>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</si>
  <si>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</si>
  <si>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</si>
  <si>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</si>
  <si>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</si>
  <si>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</si>
  <si>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</si>
  <si>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</si>
  <si>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</si>
  <si>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</si>
  <si>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</si>
  <si>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</si>
  <si>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</si>
  <si>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</si>
  <si>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</si>
  <si>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</si>
  <si>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</si>
  <si>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</si>
  <si>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</si>
  <si>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</si>
  <si>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</si>
  <si>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</si>
  <si>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</si>
  <si>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</si>
  <si>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</si>
  <si>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</si>
  <si>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</si>
  <si>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</si>
  <si>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</si>
  <si>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</si>
  <si>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</si>
  <si>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</si>
  <si>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</si>
  <si>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</si>
  <si>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</si>
  <si>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</si>
  <si>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</si>
  <si>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</si>
  <si>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</si>
  <si>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</si>
  <si>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</si>
  <si>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</si>
  <si>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</si>
  <si>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</si>
  <si>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</si>
  <si>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</si>
  <si>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</si>
  <si>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</si>
  <si>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</si>
  <si>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</si>
  <si>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</si>
  <si>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</si>
  <si>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</si>
  <si>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</si>
  <si>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</si>
  <si>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</si>
  <si>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</si>
  <si>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</si>
  <si>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</si>
  <si>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</si>
  <si>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</si>
  <si>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</si>
  <si>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</si>
  <si>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</si>
  <si>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</si>
  <si>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</si>
  <si>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</si>
  <si>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</si>
  <si>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</si>
  <si>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</si>
  <si>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</si>
  <si>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</si>
  <si>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</si>
  <si>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</si>
  <si>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</si>
  <si>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</si>
  <si>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</si>
  <si>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</si>
  <si>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</si>
  <si>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</si>
  <si>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</si>
  <si>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</si>
  <si>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</si>
  <si>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</si>
  <si>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</si>
  <si>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</si>
  <si>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</si>
  <si>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</si>
  <si>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</si>
  <si>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</si>
  <si>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</si>
  <si>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</si>
  <si>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</si>
  <si>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</si>
  <si>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</si>
  <si>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</si>
  <si>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</si>
  <si>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</si>
  <si>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</si>
  <si>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</si>
  <si>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</si>
  <si>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</si>
  <si>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</si>
  <si>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</si>
  <si>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</si>
  <si>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</si>
  <si>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</si>
  <si>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</si>
  <si>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</si>
  <si>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</si>
  <si>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</si>
  <si>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</si>
  <si>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</si>
  <si>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</si>
  <si>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</si>
  <si>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</si>
  <si>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</si>
  <si>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</si>
  <si>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</si>
  <si>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</si>
  <si>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</si>
  <si>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</si>
  <si>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</si>
  <si>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</si>
  <si>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</si>
  <si>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</si>
  <si>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</si>
  <si>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</si>
  <si>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</si>
  <si>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</si>
  <si>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</si>
  <si>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</si>
  <si>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</si>
  <si>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</si>
  <si>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</si>
  <si>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</si>
  <si>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</si>
  <si>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</si>
  <si>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</si>
  <si>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</si>
  <si>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</si>
  <si>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</si>
  <si>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</si>
  <si>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</si>
  <si>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</si>
  <si>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</si>
  <si>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</si>
  <si>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</si>
  <si>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</si>
  <si>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</si>
  <si>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</si>
  <si>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</si>
  <si>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</si>
  <si>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</si>
  <si>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</si>
  <si>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</si>
  <si>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</si>
  <si>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</si>
  <si>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</si>
  <si>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</si>
  <si>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</si>
  <si>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</si>
  <si>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</si>
  <si>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</si>
  <si>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</si>
  <si>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</si>
  <si>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</si>
  <si>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</si>
  <si>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</si>
  <si>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</si>
  <si>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</si>
  <si>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</si>
  <si>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</si>
  <si>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</si>
  <si>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</si>
  <si>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</si>
  <si>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</si>
  <si>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</si>
  <si>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</si>
  <si>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</si>
  <si>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</si>
  <si>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</si>
  <si>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</si>
  <si>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</si>
  <si>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</si>
  <si>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</si>
  <si>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</si>
  <si>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</si>
  <si>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</si>
  <si>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</si>
  <si>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</si>
  <si>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</si>
  <si>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</si>
  <si>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</si>
  <si>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</si>
  <si>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</si>
  <si>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</si>
  <si>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</si>
  <si>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</si>
  <si>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</si>
  <si>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</si>
  <si>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</si>
  <si>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</si>
  <si>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</si>
  <si>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</si>
  <si>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</si>
  <si>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</si>
  <si>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</si>
  <si>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</si>
  <si>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</si>
  <si>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</si>
  <si>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</si>
  <si>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</si>
  <si>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</si>
  <si>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</si>
  <si>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</si>
  <si>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</si>
  <si>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</si>
  <si>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</si>
  <si>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</si>
  <si>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</si>
  <si>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</si>
  <si>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</si>
  <si>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</si>
  <si>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</si>
  <si>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</si>
  <si>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</si>
  <si>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</si>
  <si>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</si>
  <si>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</si>
  <si>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</si>
  <si>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</si>
  <si>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</si>
  <si>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</si>
  <si>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</si>
  <si>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</si>
  <si>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</si>
  <si>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</si>
  <si>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</si>
  <si>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</si>
  <si>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</si>
  <si>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</si>
  <si>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</si>
  <si>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</si>
  <si>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</si>
  <si>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</si>
  <si>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</si>
  <si>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</si>
  <si>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</si>
  <si>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</si>
  <si>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</si>
  <si>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</si>
  <si>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</si>
  <si>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</si>
  <si>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</si>
  <si>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</si>
  <si>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</si>
  <si>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</si>
  <si>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</si>
  <si>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</si>
  <si>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</si>
  <si>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</si>
  <si>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</si>
  <si>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</si>
  <si>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</si>
  <si>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</si>
  <si>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</si>
  <si>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</si>
  <si>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</si>
  <si>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</si>
  <si>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</si>
  <si>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</si>
  <si>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</si>
  <si>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</si>
  <si>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</si>
  <si>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</si>
  <si>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</si>
  <si>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</si>
  <si>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</si>
  <si>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</si>
  <si>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</si>
  <si>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</si>
  <si>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</si>
  <si>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</si>
  <si>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</si>
  <si>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</si>
  <si>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</si>
  <si>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</si>
  <si>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</si>
  <si>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</si>
  <si>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</si>
  <si>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</si>
  <si>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</si>
  <si>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</si>
  <si>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</si>
  <si>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</si>
  <si>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</si>
  <si>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</si>
  <si>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</si>
  <si>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</si>
  <si>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</si>
  <si>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</si>
  <si>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</si>
  <si>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</si>
  <si>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</si>
  <si>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</si>
  <si>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</si>
  <si>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</si>
  <si>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</si>
  <si>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</si>
  <si>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</si>
  <si>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</si>
  <si>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</si>
  <si>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</si>
  <si>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</si>
  <si>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</si>
  <si>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</si>
  <si>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</si>
  <si>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</si>
  <si>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</si>
  <si>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</si>
  <si>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</si>
  <si>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</si>
  <si>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</si>
  <si>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</si>
  <si>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</si>
  <si>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</si>
  <si>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</si>
  <si>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</si>
  <si>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</si>
  <si>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</si>
  <si>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</si>
  <si>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</si>
  <si>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</si>
  <si>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</si>
  <si>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</si>
  <si>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</si>
  <si>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</si>
  <si>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</si>
  <si>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</si>
  <si>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</si>
  <si>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</si>
  <si>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</si>
  <si>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</si>
  <si>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</si>
  <si>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</si>
  <si>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</si>
  <si>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</si>
  <si>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</si>
  <si>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</si>
  <si>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</si>
  <si>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</si>
  <si>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</si>
  <si>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</si>
  <si>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</si>
  <si>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</si>
  <si>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</si>
  <si>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</si>
  <si>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</si>
  <si>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</si>
  <si>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</si>
  <si>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</si>
  <si>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</si>
  <si>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</si>
  <si>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</si>
  <si>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</si>
  <si>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</si>
  <si>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</si>
  <si>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</si>
  <si>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</si>
  <si>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</si>
  <si>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</si>
  <si>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</si>
  <si>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</si>
  <si>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</si>
  <si>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</si>
  <si>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</si>
  <si>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</si>
  <si>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</si>
  <si>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</si>
  <si>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</si>
  <si>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</si>
  <si>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</si>
  <si>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</si>
  <si>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</si>
  <si>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</si>
  <si>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</si>
  <si>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</si>
  <si>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</si>
  <si>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</si>
  <si>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</si>
  <si>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</si>
  <si>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</si>
  <si>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</si>
  <si>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</si>
  <si>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</si>
  <si>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</si>
  <si>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</si>
  <si>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</si>
  <si>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</si>
  <si>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</si>
  <si>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</si>
  <si>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</si>
  <si>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</si>
  <si>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</si>
  <si>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</si>
  <si>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</si>
  <si>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</si>
  <si>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</si>
  <si>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</si>
  <si>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</si>
  <si>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</si>
  <si>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</si>
  <si>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</si>
  <si>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</si>
  <si>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</si>
  <si>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</si>
  <si>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</si>
  <si>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</si>
  <si>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</si>
  <si>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</si>
  <si>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</si>
  <si>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</si>
  <si>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</si>
  <si>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</si>
  <si>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</si>
  <si>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</si>
  <si>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</si>
  <si>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</si>
  <si>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</si>
  <si>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</si>
  <si>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</si>
  <si>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</si>
  <si>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</si>
  <si>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</si>
  <si>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</si>
  <si>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</si>
  <si>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</si>
  <si>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</si>
  <si>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</si>
  <si>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</si>
  <si>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</si>
  <si>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</si>
  <si>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</si>
  <si>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</si>
  <si>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</si>
  <si>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</si>
  <si>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</si>
  <si>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</si>
  <si>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</si>
  <si>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</si>
  <si>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</si>
  <si>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</si>
  <si>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</si>
  <si>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</si>
  <si>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</si>
  <si>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</si>
  <si>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</si>
  <si>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</si>
  <si>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</si>
  <si>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</si>
  <si>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</si>
  <si>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</si>
  <si>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</si>
  <si>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</si>
  <si>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</si>
  <si>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</si>
  <si>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</si>
  <si>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</si>
  <si>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</si>
  <si>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</si>
  <si>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</si>
  <si>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</si>
  <si>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</si>
  <si>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</si>
  <si>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</si>
  <si>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</si>
  <si>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</si>
  <si>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</si>
  <si>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</si>
  <si>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</si>
  <si>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</si>
  <si>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</si>
  <si>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</si>
  <si>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</si>
  <si>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</si>
  <si>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</si>
  <si>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</si>
  <si>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</si>
  <si>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</si>
  <si>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</si>
  <si>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</si>
  <si>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</si>
  <si>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</si>
  <si>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</si>
  <si>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</si>
  <si>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</si>
  <si>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</si>
  <si>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</si>
  <si>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</si>
  <si>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</si>
  <si>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</si>
  <si>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</si>
  <si>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</si>
  <si>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</si>
  <si>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</si>
  <si>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</si>
  <si>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</si>
  <si>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</si>
  <si>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</si>
  <si>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</si>
  <si>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</si>
  <si>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</si>
  <si>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</si>
  <si>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</si>
  <si>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</si>
  <si>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</si>
  <si>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</si>
  <si>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</si>
  <si>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</si>
  <si>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</si>
  <si>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</si>
  <si>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</si>
  <si>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</si>
  <si>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</si>
  <si>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</si>
  <si>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</si>
  <si>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</si>
  <si>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</si>
  <si>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</si>
  <si>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</si>
  <si>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</si>
  <si>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</si>
  <si>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</si>
  <si>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</si>
  <si>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</si>
  <si>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</si>
  <si>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</si>
  <si>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</si>
  <si>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</si>
  <si>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</si>
  <si>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</si>
  <si>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</si>
  <si>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</si>
  <si>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</si>
  <si>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</si>
  <si>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</si>
  <si>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</si>
  <si>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</si>
  <si>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</si>
  <si>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</si>
  <si>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</si>
  <si>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</si>
  <si>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</si>
  <si>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</si>
  <si>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</si>
  <si>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</si>
  <si>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</si>
  <si>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</si>
  <si>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</si>
  <si>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</si>
  <si>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</si>
  <si>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</si>
  <si>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</si>
  <si>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</si>
  <si>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</si>
  <si>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</si>
  <si>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</si>
  <si>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</si>
  <si>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</si>
  <si>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</si>
  <si>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</si>
  <si>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</si>
  <si>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</si>
  <si>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</si>
  <si>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</si>
  <si>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</si>
  <si>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</si>
  <si>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</si>
  <si>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</si>
  <si>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</si>
  <si>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</si>
  <si>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</si>
  <si>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</si>
  <si>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</si>
  <si>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</si>
  <si>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</si>
  <si>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</si>
  <si>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</si>
  <si>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</si>
  <si>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</si>
  <si>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</si>
  <si>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</si>
  <si>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</si>
  <si>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</si>
  <si>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</si>
  <si>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</si>
  <si>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</si>
  <si>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</si>
  <si>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</si>
  <si>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</si>
  <si>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</si>
  <si>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</si>
  <si>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</si>
  <si>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</si>
  <si>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</si>
  <si>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</si>
  <si>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</si>
  <si>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</si>
  <si>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</si>
  <si>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</si>
  <si>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</si>
  <si>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</si>
  <si>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</si>
  <si>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</si>
  <si>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</si>
  <si>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</si>
  <si>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</si>
  <si>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</si>
  <si>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</si>
  <si>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</si>
  <si>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</si>
  <si>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</si>
  <si>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</si>
  <si>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</si>
  <si>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</si>
  <si>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</si>
  <si>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</si>
  <si>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</si>
  <si>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</si>
  <si>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</si>
  <si>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</si>
  <si>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</si>
  <si>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</si>
  <si>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</si>
  <si>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</si>
  <si>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</si>
  <si>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</si>
  <si>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</si>
  <si>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</si>
  <si>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</si>
  <si>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</si>
  <si>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</si>
  <si>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</si>
  <si>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</si>
  <si>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</si>
  <si>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</si>
  <si>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</si>
  <si>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</si>
  <si>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</si>
  <si>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</si>
  <si>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</si>
  <si>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</si>
  <si>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</si>
  <si>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</si>
  <si>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</si>
  <si>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</si>
  <si>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</si>
  <si>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</si>
  <si>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</si>
  <si>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</si>
  <si>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</si>
  <si>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</si>
  <si>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</si>
  <si>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</si>
  <si>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</si>
  <si>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</si>
  <si>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</si>
  <si>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</si>
  <si>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</si>
  <si>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</si>
  <si>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</si>
  <si>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</si>
  <si>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</si>
  <si>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</si>
  <si>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</si>
  <si>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</si>
  <si>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</si>
  <si>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</si>
  <si>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</si>
  <si>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</si>
  <si>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</si>
  <si>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</si>
  <si>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</si>
  <si>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</si>
  <si>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</si>
  <si>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</si>
  <si>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</si>
  <si>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</si>
  <si>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</si>
  <si>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</si>
  <si>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</si>
  <si>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</si>
  <si>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</si>
  <si>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</si>
  <si>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</si>
  <si>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</si>
  <si>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</si>
  <si>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</si>
  <si>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</si>
  <si>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</si>
  <si>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</si>
  <si>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</si>
  <si>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</si>
  <si>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</si>
  <si>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</si>
  <si>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</si>
  <si>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</si>
  <si>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</si>
  <si>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</si>
  <si>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</si>
  <si>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</si>
  <si>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</si>
  <si>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</si>
  <si>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</si>
  <si>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</si>
  <si>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</si>
  <si>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</si>
  <si>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</si>
  <si>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</si>
  <si>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</si>
  <si>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</si>
  <si>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</si>
  <si>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</si>
  <si>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</si>
  <si>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</si>
  <si>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</si>
  <si>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</si>
  <si>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</si>
  <si>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</si>
  <si>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</si>
  <si>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</si>
  <si>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</si>
  <si>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</si>
  <si>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</si>
  <si>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</si>
  <si>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</si>
  <si>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</si>
  <si>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</si>
  <si>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</si>
  <si>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</si>
  <si>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</si>
  <si>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</si>
  <si>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</si>
  <si>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</si>
  <si>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</si>
  <si>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</si>
  <si>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</si>
  <si>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</si>
  <si>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</si>
  <si>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</si>
  <si>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</si>
  <si>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</si>
  <si>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</si>
  <si>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</si>
  <si>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</si>
  <si>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</si>
  <si>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</si>
  <si>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</si>
  <si>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</si>
  <si>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</si>
  <si>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</si>
  <si>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</si>
  <si>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</si>
  <si>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</si>
  <si>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</si>
  <si>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</si>
  <si>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</si>
  <si>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</si>
  <si>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</si>
  <si>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</si>
  <si>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</si>
  <si>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</si>
  <si>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</si>
  <si>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</si>
  <si>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</si>
  <si>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</si>
  <si>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</si>
  <si>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</si>
  <si>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</si>
  <si>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</si>
  <si>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</si>
  <si>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</si>
  <si>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</si>
  <si>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</si>
  <si>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</si>
  <si>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</si>
  <si>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</si>
  <si>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</si>
  <si>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</si>
  <si>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</si>
  <si>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</si>
  <si>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</si>
  <si>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</si>
  <si>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</si>
  <si>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</si>
  <si>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</si>
  <si>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</si>
  <si>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</si>
  <si>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</si>
  <si>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</si>
  <si>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</si>
  <si>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</si>
  <si>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</si>
  <si>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</si>
  <si>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</si>
  <si>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</si>
  <si>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</si>
  <si>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</si>
  <si>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</si>
  <si>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</si>
  <si>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</si>
  <si>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</si>
  <si>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</si>
  <si>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</si>
  <si>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</si>
  <si>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</si>
  <si>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</si>
  <si>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</si>
  <si>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</si>
  <si>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</si>
  <si>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</si>
  <si>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</si>
  <si>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</si>
  <si>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</si>
  <si>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</si>
  <si>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</si>
  <si>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</si>
  <si>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</si>
  <si>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</si>
  <si>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</si>
  <si>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</si>
  <si>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</si>
  <si>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</si>
  <si>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</si>
  <si>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</si>
  <si>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</si>
  <si>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</si>
  <si>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</si>
  <si>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</si>
  <si>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</si>
  <si>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</si>
  <si>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</si>
  <si>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</si>
  <si>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</si>
  <si>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</si>
  <si>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</si>
  <si>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</si>
  <si>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</si>
  <si>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</si>
  <si>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</si>
  <si>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</si>
  <si>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</si>
  <si>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</si>
  <si>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</si>
  <si>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</si>
  <si>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</si>
  <si>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</si>
  <si>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</si>
  <si>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</si>
  <si>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</si>
  <si>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</si>
  <si>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</si>
  <si>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</si>
  <si>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</si>
  <si>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</si>
  <si>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</si>
  <si>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</si>
  <si>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</si>
  <si>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</si>
  <si>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</si>
  <si>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</si>
  <si>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</si>
  <si>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</si>
  <si>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</si>
  <si>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</si>
  <si>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</si>
  <si>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</si>
  <si>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</si>
  <si>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</si>
  <si>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</si>
  <si>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</si>
  <si>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</si>
  <si>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</si>
  <si>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</si>
  <si>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</si>
  <si>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</si>
  <si>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</si>
  <si>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</si>
  <si>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</si>
  <si>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</si>
  <si>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</si>
  <si>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</si>
  <si>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</si>
  <si>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</si>
  <si>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</si>
  <si>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</si>
  <si>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</si>
  <si>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</si>
  <si>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</si>
  <si>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</si>
  <si>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</si>
  <si>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</si>
  <si>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</si>
  <si>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</si>
  <si>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</si>
  <si>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</si>
  <si>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</si>
  <si>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</si>
  <si>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</si>
  <si>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</si>
  <si>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</si>
  <si>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</si>
  <si>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</si>
  <si>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</si>
  <si>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</si>
  <si>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</si>
  <si>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</si>
  <si>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</si>
  <si>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</si>
  <si>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</si>
  <si>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</si>
  <si>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</si>
  <si>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</si>
  <si>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</si>
  <si>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</si>
  <si>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</si>
  <si>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</si>
  <si>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</si>
  <si>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</si>
  <si>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</si>
  <si>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</si>
  <si>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</si>
  <si>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</si>
  <si>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</si>
  <si>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</si>
  <si>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</si>
  <si>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</si>
  <si>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</si>
  <si>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</si>
  <si>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</si>
  <si>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</si>
  <si>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</si>
  <si>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</si>
  <si>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</si>
  <si>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</si>
  <si>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</si>
  <si>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</si>
  <si>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</si>
  <si>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</si>
  <si>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</si>
  <si>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</si>
  <si>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</si>
  <si>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</si>
  <si>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</si>
  <si>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</si>
  <si>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</si>
  <si>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</si>
  <si>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</si>
  <si>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</si>
  <si>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</si>
  <si>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</si>
  <si>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</si>
  <si>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</si>
  <si>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</si>
  <si>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</si>
  <si>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</si>
  <si>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</si>
  <si>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</si>
  <si>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</si>
  <si>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</si>
  <si>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</si>
  <si>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</si>
  <si>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</si>
  <si>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</si>
  <si>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</si>
  <si>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</si>
  <si>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</si>
  <si>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</si>
  <si>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</si>
  <si>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</si>
  <si>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</si>
  <si>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</si>
  <si>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</si>
  <si>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</si>
  <si>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</si>
  <si>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</si>
  <si>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</si>
  <si>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</si>
  <si>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</si>
  <si>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</si>
  <si>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</si>
  <si>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</si>
  <si>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</si>
  <si>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</si>
  <si>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</si>
  <si>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</si>
  <si>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</si>
  <si>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</si>
  <si>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</si>
  <si>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</si>
  <si>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</si>
  <si>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</si>
  <si>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</si>
  <si>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</si>
  <si>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</si>
  <si>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</si>
  <si>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</si>
  <si>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</si>
  <si>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</si>
  <si>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</si>
  <si>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</si>
  <si>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DIRECCIÓN SRVICIO ACUEDCUTO Y ALCANTARILLADO ZONA UNO</t>
  </si>
  <si>
    <t>NOMBRE CENTRO DE TRABAJO Y/O PROCESO: DIVISIÓN SERVICIO ACUEDUCTO ZONA 1 - ADMINISTRATIVO</t>
  </si>
  <si>
    <t>SEDE USAQUEN</t>
  </si>
  <si>
    <t>DIVISIÓN SERVICIO ACUEDUCTO ZONA 1 - ADMINISTRATIVO</t>
  </si>
  <si>
    <t>si</t>
  </si>
  <si>
    <t>1.Planear, implementar y controlar el proceso de mantenimiento preventivo y correctivo.2. Realizar la gestión necesaria para la ejecución del mantenimiento de los vehículos livianos. pesados y maquinaria. 3.Coordinar el mantenimiento de la información cartográfica y de catastro de redes de acueducto en el sistema de información geográfico unificado de la Empresa (SIGUE). 4.Efectuar la planeación y ejecución de los presupuestos necesarios tanto de funcionamiento como de inversión. 5.Asegurar que toda la información relacionada con acueducto de su zona de servicio sea incorporada al sistema de información empresarial. 6.Atender tutelas, querellas, derechos de petición, acciones populares y demás oficios internos y externos relacionados con la naturaleza de las funciones de su cargo. 7.Supervisar el personal a su cargo y dar cabal cumplimiento a las normas y programas de administración de personal establecidos en la Empresa</t>
  </si>
  <si>
    <t>Dir+C11igir, coordinar y efectuar seguimiento a la operación y mantenimiento de las redes de acueducto o alcantarillado y sus componentes en la zona asignada, para asegurar la prestación del servicio y la gestión integral, así como diseñar y supervisar las obras de ampliación de la infraestructura de redes secundarias y locales.</t>
  </si>
  <si>
    <t>Se  recomienda realizar  programa  preventivo  de  fumigacion, Implementar  el uso de  gel  antibacterial</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</si>
  <si>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</si>
  <si>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</si>
  <si>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</si>
  <si>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</si>
  <si>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</si>
  <si>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</si>
  <si>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</si>
  <si>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Ubicación de equipos portátiles de extinción de incendios cerca al área que garanticen una oportuna atención ante un evento por fuego incipiente.</t>
  </si>
  <si>
    <t>ELEMENTOS DE PROTECCIÓN PERSONAL DE ACUERDO AL MANUAL DE E.P.P. DE LA EMPRESA</t>
  </si>
  <si>
    <t xml:space="preserve">Ejecutar y controlar las actividades de operación , mantenimiento y expansión de redes de acueducto y alcantarillado, garantizado la continuidad y la calidad de servicio. </t>
  </si>
  <si>
    <t xml:space="preserve">Ejecutar el programa de mantenimiento , preventivo y correctivo, de la red de acueducto o alcantarillado. Verificar los reportes, y la documentación de daño, avisos y actividades de mantenimiento correctivo y preventivo, realizar el seguimiento y revisión de diseños e información referentes a obras de acueducto o alcantarillado. Realizar estudios de solicitudes de servicios para emitir los conceptos técnicos sobre viabilidad de prestación de servicio, Controlar los procesos de impacto urbano asociados al mantenimiento y construcción de las redes de la zona. Realizar el seguimiento a los indicadores de gestión y calidad del servicio de acueducto y alcantarillado. </t>
  </si>
  <si>
    <t>Sensibilizar a los funcionarios y suministrar (E.P.P) acordes al riesgo</t>
  </si>
  <si>
    <t>Generar los reportes correspondientes para alimentar los indicadores y estadisticas del area,   y elaborar y mantener la documentacion relacionada con las actividades efectuadas por la misma.</t>
  </si>
  <si>
    <t xml:space="preserve">1.  Realizar visitas tecnicas, de acuerdo a los lineamientos fijados por el superior inmediato,2  Elaborar las estadisticas de avance de actividades de los estudios y proyectos del area, 3.  Recolectar la informacion de estudios y conceptos tecnicos solicitados por las areas, segun las 
 necesidades, 4. Manejar y actualizar las diferentes bases de datos donde se registra la informacion tecnica del area,5.  Ingresar y cerrar debidamente las solicitudes propias del area al sistema, 6.  Realizar modelaciones, analisis y mediciones que sean requeridas por el area, a traves del   sistema de informacion geografico unificado de la empresa (SIGUE),7. Actualizar los archivos de documentos tecnicos relacionados y suministrar al superior inmediato y 
 demas personas interesadas y autorizadas, la informaciOn solicitada,8.  Revisar y/o corregir los informes de seguimiento de los diferentes contratos a cargo del area.
</t>
  </si>
  <si>
    <t>DIVISIÓN SERVICIO ACUEDUCTO ZONA 1 - MECÁNICA AUTOMOTRIZ</t>
  </si>
  <si>
    <t>NOMBRE CENTRO DE TRABAJO Y/O PROCESO: DIVISIÓN SERVICIO ACUEDUCTO ZONA 1 - MECÁNICA AUTOMOTRIZ</t>
  </si>
  <si>
    <t>SI</t>
  </si>
  <si>
    <t>Sensibilizar  al personal en la  importancia de  reportar actos  y condiciones  inseguras</t>
  </si>
  <si>
    <t>evitar que los gases y vapores producidos en los analisis no llegue a las oficnas y areas en las  que el personal no debe tener contacto de ningun tipo con estos agentes</t>
  </si>
  <si>
    <t xml:space="preserve">realizar revisiones de gases y humos en los vehiculos en alquiler, revisar que se encuentren al dia con papeles y revisiones tecnomecanicas. </t>
  </si>
  <si>
    <t>Utilizar herramientas adecuadas a la actividad, no utilizar herramientas hechizas. 
Realizar inspección a la herramienta antes de su uso</t>
  </si>
  <si>
    <t>ELABORACIÓN                                            ACTUALIZACIÓN                                               FECHA: 2 MAYO 2017</t>
  </si>
  <si>
    <t>NOMBRE CENTRO DE TRABAJO Y/O PROCESO: DIVISIÓN SERVICIO ACUEDUCTO ZONA 1 - VERIFICACIÓN</t>
  </si>
  <si>
    <t>DIVISIÓN SERVICIO ACUEDUCTO ZONA 1 - VERIFICACIÓN</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</si>
  <si>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</si>
  <si>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Ubicación de equipos portátiles de extinción de incendios cerca al área que garanticen una oportuna atención ante un evento por fuego incipiente</t>
  </si>
  <si>
    <t>NOMBRE CENTRO DE TRABAJO Y/O PROCESO: DIVISIÓN SERVICIO ACUEDUCTO ZONA 1 - CARROTANQUE</t>
  </si>
  <si>
    <t>DIVISIÓN SERVICIO ACUEDUCTO ZONA 1 - CARROTANQUE</t>
  </si>
  <si>
    <t>Contar con el certificado, actualización y reentrenamiento para trabajo en alturas.</t>
  </si>
  <si>
    <t>NOMBRE CENTRO DE TRABAJO Y/O PROCESO: DIVISIÓN SERVICIO ACUEDUCTO ZONA 1 - TAPADAS/VOLQUETAS</t>
  </si>
  <si>
    <t>DIVISIÓN SERVICIO ACUEDUCTO ZONA 1 - TAPADAS/VOLQUETAS</t>
  </si>
  <si>
    <t>realizar pausas activas y movimientos adecuados a la hora de realizar levantamiento de cargas.</t>
  </si>
  <si>
    <t>realizar el aseo constante de los puestos de trabajo para evitar la exposicion y movimiento de material particulado</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</si>
  <si>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</si>
  <si>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</si>
  <si>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NOMBRE CENTRO DE TRABAJO Y/O PROCESO: DIVISIÓN SERVICIO ACUEDUCTO ZONA 1 - VALVULAS</t>
  </si>
  <si>
    <t>DIVISIÓN SERVICIO ACUEDUCTO ZONA 1 - VALVULAS</t>
  </si>
  <si>
    <t>Retroalimentación en la actividad e identificar los riesgos ,realizar un ATS antes de cada actividad</t>
  </si>
  <si>
    <t>NOMBRE CENTRO DE TRABAJO Y/O PROCESO: DIVISIÓN SERVICIO ACUEDUCTO ZONA 1 - COMPRESOR</t>
  </si>
  <si>
    <t>DIVISIÓN SERVICIO ACUEDUCTO ZONA 1 - COMPRESOR</t>
  </si>
  <si>
    <t>ELABORACIÓN                                            ACTUALIZACIÓN                                               FECHA: 3 MAYO 2017</t>
  </si>
  <si>
    <t>1.  Controlar la entrega y recibo de los materiales, repuestos, herramientas y equipos que son requeridos, pare ejecutar los trabajos de mantenimiento preventivo y predictivo programado y correctivo de acuerdo con los procedimientos establecidos. 2.  Solicitar los materiales, repuestos, equipos y herramientas que son utilizados en la ejecucion de   los trabajos de mantenimiento cuando sus existencias no permiten atender los trabajos de   mantenimiento solicitados. 3.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4.  Verificar los trabajos de mantenimiento preventivos o correctivos realizados. 5.  Realizar la verificacion y mantenimiento de los elementos de deteccion de incidentes, de los equipos de proteccion personal y de control local de emergencias de los procesos y estructuras del area.  6.  Revisar y solicitar los cambios necesarios en la informacion tecnica que es necesaria para  realizar los trabajos de mantenimiento mecanico. 7.  Informar a su superior inmediato sabre el desarrollo de sus funciones, asi como las novedades e inconvenientes que se presentee, con el fin de que se pueda verificar el cumplimiento de los requisitos definidos y se tomen las medidas pertinentes de forma oportuna.</t>
  </si>
  <si>
    <t>Continuar con el desarrollo del programa de riesgo psicosocial con el fin de retroalimentar acerca del y manejo de estrés, así como factores internos y externos que desarrollen a mayor nivel este riesgo</t>
  </si>
  <si>
    <t xml:space="preserve">Contar con funcionarios competentes para las actividades, realizar diariamente Inspecciones pre-operacionales del equipo y herramientas. </t>
  </si>
  <si>
    <t xml:space="preserve">Sensibilizar a los funcionarios y suministrar (E.P.P) acordes al riesgo </t>
  </si>
  <si>
    <t>Rotar al personal para la actividad</t>
  </si>
  <si>
    <t>NOMBRE CENTRO DE TRABAJO Y/O PROCESO: DIVISIÓN SERVICIO ACUEDUCTO ZONA 1 - PITOMETRÍA</t>
  </si>
  <si>
    <t>DIVISIÓN SERVICIO ACUEDUCTO ZONA 1 - PITOMETRÍA</t>
  </si>
  <si>
    <t>Ejecutar los trabajos de aforo de distritos y sectores hidraulicos, localizacion de valvulas, pruebas de cierre, ubicacion de taladros, perdida de carga e investigaciones de localizacion para verificar caudales,  volumenes  y estado  de  operacion de Ia  red  de  acueducto y/o estructuras de alcantarillado.</t>
  </si>
  <si>
    <t xml:space="preserve">1. Medir los parametros hidraulicos de las redes de acueducto, tales como presion, caudal y capacidad. 2.  Inspeccionar el estado fisico y en  especial  de  la  medicion  de los  macromedidores  y  registradores de presion fijos instalados en las zonas de gestion y/o sectores hidraulicos. 3.  Efectuar Ia instalacion o revision a las instalaciones de los equipos de medicion de caudal y  presion portatil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las mismas y de ser necesario efectuar el desague correspondiente, la limpieza y demas actividades de mantenimiento correctivo, asi como el estado de las acometidas e instalaciones electricas de los equipos de medicion fijos instalados para Ia medicion de parametros hidraulicos para mantener en correcto estado la operacion, seguridad y funcionamiento los equipos. 5.  Efectuar la revision y pruebas de estanqueidad necesarias a las divisorias de servicio por sectorizacion y sus diferentes area, zonas aferentes a vaIvulas reductoras de presion.6.  Participar en Ia localizacion y construccion de los puntos de medicion, especialmente en  aquellos en los cuales se requiere de perforacion de taladros para emitir la instalacion de los  equipos de medicion, solicitar materiales, equipos adecuados. Operar y mantener los equipos de bombeo a su cargo como son motobombas, electrobombas, unidades de poder y demas equipos de mayor capacidad de bombeo requeridos para el desague de camaras de accesorios, de tuberias de redes matrices, y de otros eventos operativos a cargo de la Empresa. Efectuar Ia investigacion, deteccion y localizacion de fugas sistematicas o no visibles dispersas por reclamos o control de perdidas, entrega de informes correspondientes y de seguimiento.Realizar pruebas  a  los  hidrantes de la  red de acueducto.  10. Efectuar la operacion y/o mantenimiento basico de accesorios de la red matriz, tales como 
 valvulas de purge, ventosas, registros de pitemetro, cheques, valvulas de control hidraulico, 
 bocas de acceso, durante los procesos de cambia de operacion o mantenimiento de redes.
11. Realizar con el superior inmediato y las comisiones Ia actualizacion del inventario de los 
 elementos y equipos de pitometria, para disponer de un inventario adecuado de elementos y 
 equipos.
</t>
  </si>
  <si>
    <t>NOMBRE CENTRO DE TRABAJO Y/O PROCESO: DIVISIÓN SERVICIO ACUEDUCTO ZONA 1 - FONTANERÍA</t>
  </si>
  <si>
    <t>DIVISIÓN SERVICIO ACUEDUCTO ZONA 1 - FONTANERÍA</t>
  </si>
  <si>
    <t>NOMBRE CENTRO DE TRABAJO Y/O PROCESO: DIVISIÓN SERVICIO ACUEDUCTO ZONA 1 - MAMPOSTERÍA</t>
  </si>
  <si>
    <t>DIVISIÓN SERVICIO ACUEDUCTO ZONA 1 - MAMPOSTERÍA</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</si>
</sst>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name val="Calibri"/>
      <family val="2"/>
      <scheme val="minor"/>
    </font>
    <font>
      <sz val="8"/>
      <name val="Calibri"/>
      <family val="2"/>
      <scheme val="minor"/>
    </font>
    <font>
      <sz val="8"/>
      <name val="Trebuchet MS"/>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5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5" xfId="0" applyFont="1" applyFill="1" applyBorder="1" applyAlignment="1">
      <alignment vertical="center" wrapText="1"/>
    </xf>
    <xf numFmtId="0" fontId="12" fillId="7" borderId="5" xfId="0" applyFont="1" applyFill="1" applyBorder="1" applyAlignment="1">
      <alignment horizontal="center" vertical="center" wrapText="1"/>
    </xf>
    <xf numFmtId="0" fontId="13" fillId="7" borderId="5" xfId="0" applyFont="1" applyFill="1" applyBorder="1" applyAlignment="1">
      <alignment horizontal="center" vertical="center"/>
    </xf>
    <xf numFmtId="0" fontId="12" fillId="7" borderId="9" xfId="0" applyFont="1" applyFill="1" applyBorder="1" applyAlignment="1">
      <alignment horizontal="center" vertical="center" wrapText="1"/>
    </xf>
    <xf numFmtId="0" fontId="14" fillId="7" borderId="10" xfId="0" applyFont="1" applyFill="1" applyBorder="1" applyAlignment="1" applyProtection="1">
      <alignment horizontal="center" vertical="center" wrapText="1" shrinkToFit="1"/>
      <protection/>
    </xf>
    <xf numFmtId="0" fontId="14" fillId="7" borderId="9" xfId="0" applyFont="1" applyFill="1" applyBorder="1" applyAlignment="1" applyProtection="1">
      <alignment horizontal="center" vertical="center" wrapText="1" shrinkToFit="1"/>
      <protection/>
    </xf>
    <xf numFmtId="0" fontId="1" fillId="7" borderId="0" xfId="0" applyFont="1" applyFill="1" applyBorder="1" applyAlignment="1">
      <alignment vertical="center"/>
    </xf>
    <xf numFmtId="0" fontId="1" fillId="7" borderId="2" xfId="0" applyFont="1" applyFill="1" applyBorder="1" applyAlignment="1">
      <alignment vertical="center"/>
    </xf>
    <xf numFmtId="0" fontId="1" fillId="7" borderId="1" xfId="0" applyFont="1" applyFill="1" applyBorder="1" applyAlignment="1">
      <alignment vertical="center"/>
    </xf>
    <xf numFmtId="0" fontId="13" fillId="7" borderId="3" xfId="0" applyFont="1" applyFill="1" applyBorder="1" applyAlignment="1">
      <alignment horizontal="center" vertical="center"/>
    </xf>
    <xf numFmtId="0" fontId="12" fillId="7" borderId="3" xfId="0" applyFont="1" applyFill="1" applyBorder="1" applyAlignment="1">
      <alignment horizontal="center" vertical="center" wrapText="1"/>
    </xf>
    <xf numFmtId="0" fontId="14" fillId="7" borderId="8" xfId="0" applyFont="1" applyFill="1" applyBorder="1" applyAlignment="1" applyProtection="1">
      <alignment horizontal="center" vertical="center" wrapText="1" shrinkToFit="1"/>
      <protection/>
    </xf>
    <xf numFmtId="0" fontId="14" fillId="7" borderId="3" xfId="0" applyFont="1" applyFill="1" applyBorder="1" applyAlignment="1" applyProtection="1">
      <alignment horizontal="center" vertical="center" wrapText="1" shrinkToFit="1"/>
      <protection/>
    </xf>
    <xf numFmtId="0" fontId="1" fillId="7" borderId="3" xfId="0" applyFont="1" applyFill="1" applyBorder="1" applyAlignment="1">
      <alignment vertical="center" wrapText="1"/>
    </xf>
    <xf numFmtId="0" fontId="1" fillId="3"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7" borderId="0" xfId="0" applyFont="1" applyFill="1" applyBorder="1" applyAlignment="1">
      <alignment vertical="center"/>
    </xf>
    <xf numFmtId="0" fontId="2" fillId="7" borderId="2" xfId="0" applyFont="1" applyFill="1" applyBorder="1" applyAlignment="1">
      <alignment vertical="center"/>
    </xf>
    <xf numFmtId="0" fontId="2" fillId="7" borderId="1" xfId="0" applyFont="1" applyFill="1" applyBorder="1" applyAlignment="1">
      <alignment vertical="center"/>
    </xf>
    <xf numFmtId="0" fontId="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7" borderId="12" xfId="0"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7" borderId="11" xfId="0" applyFont="1" applyFill="1" applyBorder="1" applyAlignment="1" applyProtection="1">
      <alignment horizontal="center" vertical="center" wrapText="1"/>
      <protection locked="0"/>
    </xf>
    <xf numFmtId="0" fontId="1"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3" xfId="0" applyFont="1" applyFill="1" applyBorder="1" applyAlignment="1">
      <alignment horizontal="center" vertical="center" textRotation="90"/>
    </xf>
    <xf numFmtId="0" fontId="1" fillId="7" borderId="11"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xf numFmtId="0" fontId="3" fillId="7" borderId="13"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7" borderId="5" xfId="0" applyFont="1" applyFill="1" applyBorder="1" applyAlignment="1" applyProtection="1">
      <alignment horizontal="center" vertical="center"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84">
    <dxf>
      <fill>
        <patternFill>
          <bgColor rgb="FFFFFF00"/>
        </patternFill>
      </fill>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51"/>
  <sheetViews>
    <sheetView showGridLines="0" tabSelected="1" zoomScale="80" zoomScaleNormal="80" workbookViewId="0" topLeftCell="A1">
      <selection activeCell="G14" sqref="G1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1222</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1194</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21" t="s">
        <v>13</v>
      </c>
      <c r="D10" s="21" t="s">
        <v>14</v>
      </c>
      <c r="E10" s="21" t="s">
        <v>1077</v>
      </c>
      <c r="F10" s="21" t="s">
        <v>15</v>
      </c>
      <c r="G10" s="21" t="s">
        <v>16</v>
      </c>
      <c r="H10" s="21" t="s">
        <v>17</v>
      </c>
      <c r="I10" s="141"/>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 r="A11" s="113" t="s">
        <v>1196</v>
      </c>
      <c r="B11" s="113" t="s">
        <v>1195</v>
      </c>
      <c r="C11" s="112" t="s">
        <v>1199</v>
      </c>
      <c r="D11" s="116" t="s">
        <v>1198</v>
      </c>
      <c r="E11" s="110" t="s">
        <v>1040</v>
      </c>
      <c r="F11" s="110" t="s">
        <v>1197</v>
      </c>
      <c r="G11" s="47" t="str">
        <f>VLOOKUP(H11,Hoja1!A$1:G$445,2,0)</f>
        <v>Bacterias</v>
      </c>
      <c r="H11" s="48" t="s">
        <v>113</v>
      </c>
      <c r="I11" s="47" t="str">
        <f>VLOOKUP(H11,Hoja1!A$2:G$445,3,0)</f>
        <v>Infecciones Bacterianas</v>
      </c>
      <c r="J11" s="49"/>
      <c r="K11" s="47" t="str">
        <f>VLOOKUP(H11,Hoja1!A$2:G$445,4,0)</f>
        <v>N/A</v>
      </c>
      <c r="L11" s="47" t="str">
        <f>VLOOKUP(H11,Hoja1!A$2:G$445,5,0)</f>
        <v>Vacunación</v>
      </c>
      <c r="M11" s="49">
        <v>2</v>
      </c>
      <c r="N11" s="50">
        <v>3</v>
      </c>
      <c r="O11" s="50">
        <v>10</v>
      </c>
      <c r="P11" s="50">
        <f>M11*N11</f>
        <v>6</v>
      </c>
      <c r="Q11" s="50">
        <f>O11*P11</f>
        <v>60</v>
      </c>
      <c r="R11" s="51" t="str">
        <f>IF(P11=40,"MA-40",IF(P11=30,"MA-30",IF(P11=20,"A-20",IF(P11=10,"A-10",IF(P11=24,"MA-24",IF(P11=18,"A-18",IF(P11=12,"A-12",IF(P11=6,"M-6",IF(P11=8,"M-8",IF(P11=6,"M-6",IF(P11=4,"B-4",IF(P11=2,"B-2",))))))))))))</f>
        <v>M-6</v>
      </c>
      <c r="S11" s="52" t="str">
        <f aca="true" t="shared" si="0" ref="S11:S51">IF(Q11&lt;=20,"IV",IF(Q11&lt;=120,"III",IF(Q11&lt;=500,"II",IF(Q11&lt;=4000,"I"))))</f>
        <v>III</v>
      </c>
      <c r="T11" s="53" t="str">
        <f>IF(S11=0,"",IF(S11="IV","Aceptable",IF(S11="III","Mejorable",IF(S11="II","No Aceptable o Aceptable Con Control Especifico",IF(S11="I","No Aceptable","")))))</f>
        <v>Mejorable</v>
      </c>
      <c r="U11" s="111">
        <v>1</v>
      </c>
      <c r="V11" s="47" t="str">
        <f>VLOOKUP(H11,Hoja1!A$2:G$445,6,0)</f>
        <v xml:space="preserve">Enfermedades Infectocontagiosas
</v>
      </c>
      <c r="W11" s="54"/>
      <c r="X11" s="54"/>
      <c r="Y11" s="54"/>
      <c r="Z11" s="55"/>
      <c r="AA11" s="55" t="str">
        <f>VLOOKUP(H11,Hoja1!A$2:G$445,7,0)</f>
        <v>Autocuidado</v>
      </c>
      <c r="AB11" s="111" t="s">
        <v>1200</v>
      </c>
      <c r="AC11" s="112"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114"/>
      <c r="B12" s="114"/>
      <c r="C12" s="108"/>
      <c r="D12" s="117"/>
      <c r="E12" s="103"/>
      <c r="F12" s="103"/>
      <c r="G12" s="47" t="str">
        <f>VLOOKUP(H12,Hoja1!A$1:G$445,2,0)</f>
        <v>Virus</v>
      </c>
      <c r="H12" s="48" t="s">
        <v>122</v>
      </c>
      <c r="I12" s="47" t="str">
        <f>VLOOKUP(H12,Hoja1!A$2:G$445,3,0)</f>
        <v>Infecciones Virales</v>
      </c>
      <c r="J12" s="56"/>
      <c r="K12" s="47" t="str">
        <f>VLOOKUP(H12,Hoja1!A$2:G$445,4,0)</f>
        <v>N/A</v>
      </c>
      <c r="L12" s="47" t="str">
        <f>VLOOKUP(H12,Hoja1!A$2:G$445,5,0)</f>
        <v>Vacunación</v>
      </c>
      <c r="M12" s="56">
        <v>2</v>
      </c>
      <c r="N12" s="57">
        <v>3</v>
      </c>
      <c r="O12" s="57">
        <v>10</v>
      </c>
      <c r="P12" s="50">
        <f aca="true" t="shared" si="1" ref="P12:P51">M12*N12</f>
        <v>6</v>
      </c>
      <c r="Q12" s="50">
        <f aca="true" t="shared" si="2" ref="Q12:Q51">O12*P12</f>
        <v>60</v>
      </c>
      <c r="R12" s="58" t="str">
        <f aca="true" t="shared" si="3" ref="R12:R51">IF(P12=40,"MA-40",IF(P12=30,"MA-30",IF(P12=20,"A-20",IF(P12=10,"A-10",IF(P12=24,"MA-24",IF(P12=18,"A-18",IF(P12=12,"A-12",IF(P12=6,"M-6",IF(P12=8,"M-8",IF(P12=6,"M-6",IF(P12=4,"B-4",IF(P12=2,"B-2",))))))))))))</f>
        <v>M-6</v>
      </c>
      <c r="S12" s="59" t="str">
        <f t="shared" si="0"/>
        <v>III</v>
      </c>
      <c r="T12" s="60" t="str">
        <f aca="true" t="shared" si="4" ref="T12:T51">IF(S12=0,"",IF(S12="IV","Aceptable",IF(S12="III","Mejorable",IF(S12="II","No Aceptable o Aceptable Con Control Especifico",IF(S12="I","No Aceptable","")))))</f>
        <v>Mejorable</v>
      </c>
      <c r="U12" s="105"/>
      <c r="V12" s="47" t="str">
        <f>VLOOKUP(H12,Hoja1!A$2:G$445,6,0)</f>
        <v xml:space="preserve">Enfermedades Infectocontagiosas
</v>
      </c>
      <c r="W12" s="61"/>
      <c r="X12" s="61"/>
      <c r="Y12" s="61"/>
      <c r="Z12" s="62"/>
      <c r="AA12" s="55" t="str">
        <f>VLOOKUP(H12,Hoja1!A$2:G$445,7,0)</f>
        <v>Autocuidado</v>
      </c>
      <c r="AB12" s="106"/>
      <c r="AC12" s="10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47" t="str">
        <f>VLOOKUP(H13,Hoja1!A$1:G$445,2,0)</f>
        <v>INFRAROJA, ULTRAVIOLETA, VISIBLE, RADIOFRECUENCIA, MICROONDAS, LASER</v>
      </c>
      <c r="H13" s="48" t="s">
        <v>67</v>
      </c>
      <c r="I13" s="47" t="str">
        <f>VLOOKUP(H13,Hoja1!A$2:G$445,3,0)</f>
        <v>CÁNCER, LESIONES DÉRMICAS Y OCULARES</v>
      </c>
      <c r="J13" s="56"/>
      <c r="K13" s="47" t="str">
        <f>VLOOKUP(H13,Hoja1!A$2:G$445,4,0)</f>
        <v>Inspecciones planeadas e inspecciones no planeadas, procedimientos de programas de seguridad y salud en el trabajo</v>
      </c>
      <c r="L13" s="47" t="str">
        <f>VLOOKUP(H13,Hoja1!A$2:G$445,5,0)</f>
        <v>PROGRAMA BLOQUEADOR SOLAR</v>
      </c>
      <c r="M13" s="56">
        <v>2</v>
      </c>
      <c r="N13" s="57">
        <v>2</v>
      </c>
      <c r="O13" s="57">
        <v>10</v>
      </c>
      <c r="P13" s="50">
        <f t="shared" si="1"/>
        <v>4</v>
      </c>
      <c r="Q13" s="50">
        <f t="shared" si="2"/>
        <v>40</v>
      </c>
      <c r="R13" s="58" t="str">
        <f t="shared" si="3"/>
        <v>B-4</v>
      </c>
      <c r="S13" s="59" t="str">
        <f t="shared" si="0"/>
        <v>III</v>
      </c>
      <c r="T13" s="60" t="str">
        <f t="shared" si="4"/>
        <v>Mejorable</v>
      </c>
      <c r="U13" s="105"/>
      <c r="V13" s="47" t="str">
        <f>VLOOKUP(H13,Hoja1!A$2:G$445,6,0)</f>
        <v>CÁNCER</v>
      </c>
      <c r="W13" s="61"/>
      <c r="X13" s="61"/>
      <c r="Y13" s="61"/>
      <c r="Z13" s="62"/>
      <c r="AA13" s="55" t="str">
        <f>VLOOKUP(H13,Hoja1!A$2:G$445,7,0)</f>
        <v>N/A</v>
      </c>
      <c r="AB13" s="61" t="s">
        <v>1201</v>
      </c>
      <c r="AC13" s="10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44.25" customHeight="1">
      <c r="A14" s="114"/>
      <c r="B14" s="114"/>
      <c r="C14" s="108"/>
      <c r="D14" s="117"/>
      <c r="E14" s="103"/>
      <c r="F14" s="103"/>
      <c r="G14" s="47" t="str">
        <f>VLOOKUP(H14,Hoja1!A$1:G$445,2,0)</f>
        <v>CONCENTRACIÓN EN ACTIVIDADES DE ALTO DESEMPEÑO MENTAL</v>
      </c>
      <c r="H14" s="48" t="s">
        <v>72</v>
      </c>
      <c r="I14" s="47" t="str">
        <f>VLOOKUP(H14,Hoja1!A$2:G$445,3,0)</f>
        <v>ESTRÉS, CEFALEA, IRRITABILIDAD</v>
      </c>
      <c r="J14" s="56"/>
      <c r="K14" s="47" t="str">
        <f>VLOOKUP(H14,Hoja1!A$2:G$445,4,0)</f>
        <v>N/A</v>
      </c>
      <c r="L14" s="47" t="str">
        <f>VLOOKUP(H14,Hoja1!A$2:G$445,5,0)</f>
        <v>PVE PSICOSOCIAL</v>
      </c>
      <c r="M14" s="56">
        <v>2</v>
      </c>
      <c r="N14" s="57">
        <v>3</v>
      </c>
      <c r="O14" s="57">
        <v>10</v>
      </c>
      <c r="P14" s="50">
        <f t="shared" si="1"/>
        <v>6</v>
      </c>
      <c r="Q14" s="50">
        <f t="shared" si="2"/>
        <v>60</v>
      </c>
      <c r="R14" s="58" t="str">
        <f t="shared" si="3"/>
        <v>M-6</v>
      </c>
      <c r="S14" s="59" t="str">
        <f t="shared" si="0"/>
        <v>III</v>
      </c>
      <c r="T14" s="60" t="str">
        <f t="shared" si="4"/>
        <v>Mejorable</v>
      </c>
      <c r="U14" s="105"/>
      <c r="V14" s="47" t="str">
        <f>VLOOKUP(H14,Hoja1!A$2:G$445,6,0)</f>
        <v>ESTRÉS</v>
      </c>
      <c r="W14" s="61"/>
      <c r="X14" s="61"/>
      <c r="Y14" s="61"/>
      <c r="Z14" s="62"/>
      <c r="AA14" s="55" t="str">
        <f>VLOOKUP(H14,Hoja1!A$2:G$445,7,0)</f>
        <v>N/A</v>
      </c>
      <c r="AB14" s="104" t="s">
        <v>1202</v>
      </c>
      <c r="AC14" s="10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4.25" customHeight="1">
      <c r="A15" s="114"/>
      <c r="B15" s="114"/>
      <c r="C15" s="108"/>
      <c r="D15" s="117"/>
      <c r="E15" s="103"/>
      <c r="F15" s="103"/>
      <c r="G15" s="47" t="str">
        <f>VLOOKUP(H15,Hoja1!A$1:G$445,2,0)</f>
        <v>NATURALEZA DE LA TAREA</v>
      </c>
      <c r="H15" s="48" t="s">
        <v>76</v>
      </c>
      <c r="I15" s="47" t="str">
        <f>VLOOKUP(H15,Hoja1!A$2:G$445,3,0)</f>
        <v>ESTRÉS,  TRANSTORNOS DEL SUEÑO</v>
      </c>
      <c r="J15" s="56"/>
      <c r="K15" s="47" t="str">
        <f>VLOOKUP(H15,Hoja1!A$2:G$445,4,0)</f>
        <v>N/A</v>
      </c>
      <c r="L15" s="47" t="str">
        <f>VLOOKUP(H15,Hoja1!A$2:G$445,5,0)</f>
        <v>PVE PSICOSOCIAL</v>
      </c>
      <c r="M15" s="56">
        <v>2</v>
      </c>
      <c r="N15" s="57">
        <v>3</v>
      </c>
      <c r="O15" s="57">
        <v>10</v>
      </c>
      <c r="P15" s="50">
        <f t="shared" si="1"/>
        <v>6</v>
      </c>
      <c r="Q15" s="50">
        <f t="shared" si="2"/>
        <v>60</v>
      </c>
      <c r="R15" s="58" t="str">
        <f t="shared" si="3"/>
        <v>M-6</v>
      </c>
      <c r="S15" s="59" t="str">
        <f t="shared" si="0"/>
        <v>III</v>
      </c>
      <c r="T15" s="60" t="str">
        <f t="shared" si="4"/>
        <v>Mejorable</v>
      </c>
      <c r="U15" s="105"/>
      <c r="V15" s="47" t="str">
        <f>VLOOKUP(H15,Hoja1!A$2:G$445,6,0)</f>
        <v>ESTRÉS</v>
      </c>
      <c r="W15" s="61"/>
      <c r="X15" s="61"/>
      <c r="Y15" s="61"/>
      <c r="Z15" s="62"/>
      <c r="AA15" s="55" t="str">
        <f>VLOOKUP(H15,Hoja1!A$2:G$445,7,0)</f>
        <v>N/A</v>
      </c>
      <c r="AB15" s="106"/>
      <c r="AC15" s="10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14"/>
      <c r="B16" s="114"/>
      <c r="C16" s="108"/>
      <c r="D16" s="117"/>
      <c r="E16" s="103"/>
      <c r="F16" s="103"/>
      <c r="G16" s="47" t="str">
        <f>VLOOKUP(H16,Hoja1!A$1:G$445,2,0)</f>
        <v>Higiene Muscular</v>
      </c>
      <c r="H16" s="48" t="s">
        <v>483</v>
      </c>
      <c r="I16" s="47" t="str">
        <f>VLOOKUP(H16,Hoja1!A$2:G$445,3,0)</f>
        <v>Lesiones Musculoesqueléticas</v>
      </c>
      <c r="J16" s="56"/>
      <c r="K16" s="47" t="str">
        <f>VLOOKUP(H16,Hoja1!A$2:G$445,4,0)</f>
        <v>N/A</v>
      </c>
      <c r="L16" s="47" t="str">
        <f>VLOOKUP(H16,Hoja1!A$2:G$445,5,0)</f>
        <v>N/A</v>
      </c>
      <c r="M16" s="56">
        <v>2</v>
      </c>
      <c r="N16" s="57">
        <v>3</v>
      </c>
      <c r="O16" s="57">
        <v>10</v>
      </c>
      <c r="P16" s="50">
        <f t="shared" si="1"/>
        <v>6</v>
      </c>
      <c r="Q16" s="50">
        <f t="shared" si="2"/>
        <v>60</v>
      </c>
      <c r="R16" s="58" t="str">
        <f t="shared" si="3"/>
        <v>M-6</v>
      </c>
      <c r="S16" s="59" t="str">
        <f t="shared" si="0"/>
        <v>III</v>
      </c>
      <c r="T16" s="60" t="str">
        <f t="shared" si="4"/>
        <v>Mejorable</v>
      </c>
      <c r="U16" s="105"/>
      <c r="V16" s="47" t="str">
        <f>VLOOKUP(H16,Hoja1!A$2:G$445,6,0)</f>
        <v xml:space="preserve">Enfermedades Osteomusculares
</v>
      </c>
      <c r="W16" s="61"/>
      <c r="X16" s="61"/>
      <c r="Y16" s="61"/>
      <c r="Z16" s="62"/>
      <c r="AA16" s="55" t="str">
        <f>VLOOKUP(H16,Hoja1!A$2:G$445,7,0)</f>
        <v>Prevención en lesiones osteomusculares, líderes de pausas activas</v>
      </c>
      <c r="AB16" s="61" t="s">
        <v>1203</v>
      </c>
      <c r="AC16" s="10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14"/>
      <c r="B17" s="114"/>
      <c r="C17" s="108"/>
      <c r="D17" s="117"/>
      <c r="E17" s="103"/>
      <c r="F17" s="103"/>
      <c r="G17" s="47" t="str">
        <f>VLOOKUP(H17,Hoja1!A$1:G$445,2,0)</f>
        <v>Atropellamiento, Envestir</v>
      </c>
      <c r="H17" s="48" t="s">
        <v>1187</v>
      </c>
      <c r="I17" s="47" t="str">
        <f>VLOOKUP(H17,Hoja1!A$2:G$445,3,0)</f>
        <v>Lesiones, pérdidas materiales, muerte</v>
      </c>
      <c r="J17" s="56"/>
      <c r="K17" s="47" t="str">
        <f>VLOOKUP(H17,Hoja1!A$2:G$445,4,0)</f>
        <v>Inspecciones planeadas e inspecciones no planeadas, procedimientos de programas de seguridad y salud en el trabajo</v>
      </c>
      <c r="L17" s="47" t="str">
        <f>VLOOKUP(H17,Hoja1!A$2:G$445,5,0)</f>
        <v>Programa de seguridad vial, señalización</v>
      </c>
      <c r="M17" s="56">
        <v>2</v>
      </c>
      <c r="N17" s="57">
        <v>2</v>
      </c>
      <c r="O17" s="57">
        <v>60</v>
      </c>
      <c r="P17" s="50">
        <f t="shared" si="1"/>
        <v>4</v>
      </c>
      <c r="Q17" s="50">
        <f t="shared" si="2"/>
        <v>240</v>
      </c>
      <c r="R17" s="58" t="str">
        <f t="shared" si="3"/>
        <v>B-4</v>
      </c>
      <c r="S17" s="59" t="str">
        <f t="shared" si="0"/>
        <v>II</v>
      </c>
      <c r="T17" s="60" t="str">
        <f t="shared" si="4"/>
        <v>No Aceptable o Aceptable Con Control Especifico</v>
      </c>
      <c r="U17" s="105"/>
      <c r="V17" s="47" t="str">
        <f>VLOOKUP(H17,Hoja1!A$2:G$445,6,0)</f>
        <v>Muerte</v>
      </c>
      <c r="W17" s="61"/>
      <c r="X17" s="61"/>
      <c r="Y17" s="61"/>
      <c r="Z17" s="62"/>
      <c r="AA17" s="55" t="str">
        <f>VLOOKUP(H17,Hoja1!A$2:G$445,7,0)</f>
        <v>Seguridad vial y manejo defensivo, aseguramiento de áreas de trabajo</v>
      </c>
      <c r="AB17" s="61" t="s">
        <v>1204</v>
      </c>
      <c r="AC17" s="10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 r="A18" s="114"/>
      <c r="B18" s="114"/>
      <c r="C18" s="108"/>
      <c r="D18" s="117"/>
      <c r="E18" s="103"/>
      <c r="F18" s="103"/>
      <c r="G18" s="47" t="str">
        <f>VLOOKUP(H18,Hoja1!A$1:G$445,2,0)</f>
        <v>Superficies de trabajo irregulares o deslizantes</v>
      </c>
      <c r="H18" s="48" t="s">
        <v>597</v>
      </c>
      <c r="I18" s="47" t="str">
        <f>VLOOKUP(H18,Hoja1!A$2:G$445,3,0)</f>
        <v>Caidas del mismo nivel, fracturas, golpe con objetos, caídas de objetos, obstrucción de rutas de evacuación</v>
      </c>
      <c r="J18" s="56"/>
      <c r="K18" s="47" t="str">
        <f>VLOOKUP(H18,Hoja1!A$2:G$445,4,0)</f>
        <v>N/A</v>
      </c>
      <c r="L18" s="47" t="str">
        <f>VLOOKUP(H18,Hoja1!A$2:G$445,5,0)</f>
        <v>N/A</v>
      </c>
      <c r="M18" s="56">
        <v>2</v>
      </c>
      <c r="N18" s="57">
        <v>3</v>
      </c>
      <c r="O18" s="57">
        <v>25</v>
      </c>
      <c r="P18" s="50">
        <f t="shared" si="1"/>
        <v>6</v>
      </c>
      <c r="Q18" s="50">
        <f t="shared" si="2"/>
        <v>150</v>
      </c>
      <c r="R18" s="58" t="str">
        <f t="shared" si="3"/>
        <v>M-6</v>
      </c>
      <c r="S18" s="59" t="str">
        <f t="shared" si="0"/>
        <v>II</v>
      </c>
      <c r="T18" s="60" t="str">
        <f t="shared" si="4"/>
        <v>No Aceptable o Aceptable Con Control Especifico</v>
      </c>
      <c r="U18" s="105"/>
      <c r="V18" s="47" t="str">
        <f>VLOOKUP(H18,Hoja1!A$2:G$445,6,0)</f>
        <v>Caídas de distinto nivel</v>
      </c>
      <c r="W18" s="61"/>
      <c r="X18" s="61"/>
      <c r="Y18" s="61"/>
      <c r="Z18" s="62"/>
      <c r="AA18" s="55" t="str">
        <f>VLOOKUP(H18,Hoja1!A$2:G$445,7,0)</f>
        <v>Pautas Básicas en orden y aseo en el lugar de trabajo, actos y condiciones inseguras</v>
      </c>
      <c r="AB18" s="61" t="s">
        <v>1205</v>
      </c>
      <c r="AC18" s="10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114"/>
      <c r="B19" s="114"/>
      <c r="C19" s="108"/>
      <c r="D19" s="117"/>
      <c r="E19" s="103"/>
      <c r="F19" s="103"/>
      <c r="G19" s="47" t="str">
        <f>VLOOKUP(H19,Hoja1!A$1:G$445,2,0)</f>
        <v>Atraco, golpiza, atentados y secuestrados</v>
      </c>
      <c r="H19" s="48" t="s">
        <v>57</v>
      </c>
      <c r="I19" s="47" t="str">
        <f>VLOOKUP(H19,Hoja1!A$2:G$445,3,0)</f>
        <v>Estrés, golpes, Secuestros</v>
      </c>
      <c r="J19" s="56"/>
      <c r="K19" s="47" t="str">
        <f>VLOOKUP(H19,Hoja1!A$2:G$445,4,0)</f>
        <v>Inspecciones planeadas e inspecciones no planeadas, procedimientos de programas de seguridad y salud en el trabajo</v>
      </c>
      <c r="L19" s="47" t="str">
        <f>VLOOKUP(H19,Hoja1!A$2:G$445,5,0)</f>
        <v xml:space="preserve">Uniformes Corporativos, Caquetas corporativas, Carnetización
</v>
      </c>
      <c r="M19" s="56">
        <v>2</v>
      </c>
      <c r="N19" s="57">
        <v>2</v>
      </c>
      <c r="O19" s="57">
        <v>60</v>
      </c>
      <c r="P19" s="50">
        <f t="shared" si="1"/>
        <v>4</v>
      </c>
      <c r="Q19" s="50">
        <f t="shared" si="2"/>
        <v>240</v>
      </c>
      <c r="R19" s="58" t="str">
        <f t="shared" si="3"/>
        <v>B-4</v>
      </c>
      <c r="S19" s="59" t="str">
        <f t="shared" si="0"/>
        <v>II</v>
      </c>
      <c r="T19" s="60" t="str">
        <f t="shared" si="4"/>
        <v>No Aceptable o Aceptable Con Control Especifico</v>
      </c>
      <c r="U19" s="105"/>
      <c r="V19" s="47" t="str">
        <f>VLOOKUP(H19,Hoja1!A$2:G$445,6,0)</f>
        <v>Secuestros</v>
      </c>
      <c r="W19" s="61"/>
      <c r="X19" s="61"/>
      <c r="Y19" s="61"/>
      <c r="Z19" s="62"/>
      <c r="AA19" s="55" t="str">
        <f>VLOOKUP(H19,Hoja1!A$2:G$445,7,0)</f>
        <v>N/A</v>
      </c>
      <c r="AB19" s="61" t="s">
        <v>1206</v>
      </c>
      <c r="AC19" s="10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14"/>
      <c r="B20" s="114"/>
      <c r="C20" s="108"/>
      <c r="D20" s="117"/>
      <c r="E20" s="103"/>
      <c r="F20" s="103"/>
      <c r="G20" s="47" t="str">
        <f>VLOOKUP(H20,Hoja1!A$1:G$445,2,0)</f>
        <v>SISMOS, INCENDIOS, INUNDACIONES, TERREMOTOS, VENDAVALES, DERRUMBE</v>
      </c>
      <c r="H20" s="48" t="s">
        <v>62</v>
      </c>
      <c r="I20" s="47" t="str">
        <f>VLOOKUP(H20,Hoja1!A$2:G$445,3,0)</f>
        <v>SISMOS, INCENDIOS, INUNDACIONES, TERREMOTOS, VENDAVALES</v>
      </c>
      <c r="J20" s="56"/>
      <c r="K20" s="47" t="str">
        <f>VLOOKUP(H20,Hoja1!A$2:G$445,4,0)</f>
        <v>Inspecciones planeadas e inspecciones no planeadas, procedimientos de programas de seguridad y salud en el trabajo</v>
      </c>
      <c r="L20" s="47" t="str">
        <f>VLOOKUP(H20,Hoja1!A$2:G$445,5,0)</f>
        <v>BRIGADAS DE EMERGENCIAS</v>
      </c>
      <c r="M20" s="56">
        <v>2</v>
      </c>
      <c r="N20" s="57">
        <v>1</v>
      </c>
      <c r="O20" s="57">
        <v>100</v>
      </c>
      <c r="P20" s="50">
        <f t="shared" si="1"/>
        <v>2</v>
      </c>
      <c r="Q20" s="50">
        <f t="shared" si="2"/>
        <v>200</v>
      </c>
      <c r="R20" s="58" t="str">
        <f t="shared" si="3"/>
        <v>B-2</v>
      </c>
      <c r="S20" s="59" t="str">
        <f t="shared" si="0"/>
        <v>II</v>
      </c>
      <c r="T20" s="60" t="str">
        <f t="shared" si="4"/>
        <v>No Aceptable o Aceptable Con Control Especifico</v>
      </c>
      <c r="U20" s="106"/>
      <c r="V20" s="47" t="str">
        <f>VLOOKUP(H20,Hoja1!A$2:G$445,6,0)</f>
        <v>MUERTE</v>
      </c>
      <c r="W20" s="61"/>
      <c r="X20" s="61"/>
      <c r="Y20" s="61"/>
      <c r="Z20" s="62" t="s">
        <v>1208</v>
      </c>
      <c r="AA20" s="55" t="str">
        <f>VLOOKUP(H20,Hoja1!A$2:G$445,7,0)</f>
        <v>ENTRENAMIENTO DE LA BRIGADA; DIVULGACIÓN DE PLAN DE EMERGENCIA</v>
      </c>
      <c r="AB20" s="61" t="s">
        <v>1207</v>
      </c>
      <c r="AC20" s="10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14"/>
      <c r="B21" s="114"/>
      <c r="C21" s="118" t="s">
        <v>1210</v>
      </c>
      <c r="D21" s="120" t="s">
        <v>1211</v>
      </c>
      <c r="E21" s="94" t="s">
        <v>1051</v>
      </c>
      <c r="F21" s="94" t="s">
        <v>1197</v>
      </c>
      <c r="G21" s="23" t="str">
        <f>VLOOKUP(H21,Hoja1!A$1:G$445,2,0)</f>
        <v>Bacterias</v>
      </c>
      <c r="H21" s="24" t="s">
        <v>113</v>
      </c>
      <c r="I21" s="23" t="str">
        <f>VLOOKUP(H21,Hoja1!A$2:G$445,3,0)</f>
        <v>Infecciones Bacterianas</v>
      </c>
      <c r="J21" s="18"/>
      <c r="K21" s="23" t="str">
        <f>VLOOKUP(H21,Hoja1!A$2:G$445,4,0)</f>
        <v>N/A</v>
      </c>
      <c r="L21" s="23" t="str">
        <f>VLOOKUP(H21,Hoja1!A$2:G$445,5,0)</f>
        <v>Vacunación</v>
      </c>
      <c r="M21" s="18">
        <v>2</v>
      </c>
      <c r="N21" s="19">
        <v>3</v>
      </c>
      <c r="O21" s="19">
        <v>10</v>
      </c>
      <c r="P21" s="25">
        <f t="shared" si="1"/>
        <v>6</v>
      </c>
      <c r="Q21" s="25">
        <f t="shared" si="2"/>
        <v>60</v>
      </c>
      <c r="R21" s="31" t="str">
        <f t="shared" si="3"/>
        <v>M-6</v>
      </c>
      <c r="S21" s="32" t="str">
        <f t="shared" si="0"/>
        <v>III</v>
      </c>
      <c r="T21" s="33" t="str">
        <f t="shared" si="4"/>
        <v>Mejorable</v>
      </c>
      <c r="U21" s="97">
        <v>2</v>
      </c>
      <c r="V21" s="23" t="str">
        <f>VLOOKUP(H21,Hoja1!A$2:G$445,6,0)</f>
        <v xml:space="preserve">Enfermedades Infectocontagiosas
</v>
      </c>
      <c r="W21" s="20"/>
      <c r="X21" s="20"/>
      <c r="Y21" s="20"/>
      <c r="Z21" s="17"/>
      <c r="AA21" s="22" t="str">
        <f>VLOOKUP(H21,Hoja1!A$2:G$445,7,0)</f>
        <v>Autocuidado</v>
      </c>
      <c r="AB21" s="97" t="s">
        <v>1200</v>
      </c>
      <c r="AC21" s="100" t="s">
        <v>1209</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5.5">
      <c r="A22" s="114"/>
      <c r="B22" s="114"/>
      <c r="C22" s="101"/>
      <c r="D22" s="121"/>
      <c r="E22" s="95"/>
      <c r="F22" s="95"/>
      <c r="G22" s="23" t="str">
        <f>VLOOKUP(H22,Hoja1!A$1:G$445,2,0)</f>
        <v>Virus</v>
      </c>
      <c r="H22" s="24" t="s">
        <v>122</v>
      </c>
      <c r="I22" s="23" t="str">
        <f>VLOOKUP(H22,Hoja1!A$2:G$445,3,0)</f>
        <v>Infecciones Virales</v>
      </c>
      <c r="J22" s="18"/>
      <c r="K22" s="23" t="str">
        <f>VLOOKUP(H22,Hoja1!A$2:G$445,4,0)</f>
        <v>N/A</v>
      </c>
      <c r="L22" s="23" t="str">
        <f>VLOOKUP(H22,Hoja1!A$2:G$445,5,0)</f>
        <v>Vacunación</v>
      </c>
      <c r="M22" s="18">
        <v>2</v>
      </c>
      <c r="N22" s="19">
        <v>3</v>
      </c>
      <c r="O22" s="19">
        <v>10</v>
      </c>
      <c r="P22" s="25">
        <f t="shared" si="1"/>
        <v>6</v>
      </c>
      <c r="Q22" s="25">
        <f t="shared" si="2"/>
        <v>60</v>
      </c>
      <c r="R22" s="31" t="str">
        <f t="shared" si="3"/>
        <v>M-6</v>
      </c>
      <c r="S22" s="32" t="str">
        <f t="shared" si="0"/>
        <v>III</v>
      </c>
      <c r="T22" s="33" t="str">
        <f t="shared" si="4"/>
        <v>Mejorable</v>
      </c>
      <c r="U22" s="98"/>
      <c r="V22" s="23" t="str">
        <f>VLOOKUP(H22,Hoja1!A$2:G$445,6,0)</f>
        <v xml:space="preserve">Enfermedades Infectocontagiosas
</v>
      </c>
      <c r="W22" s="20"/>
      <c r="X22" s="20"/>
      <c r="Y22" s="20"/>
      <c r="Z22" s="17"/>
      <c r="AA22" s="22" t="str">
        <f>VLOOKUP(H22,Hoja1!A$2:G$445,7,0)</f>
        <v>Autocuidado</v>
      </c>
      <c r="AB22" s="99"/>
      <c r="AC22" s="101"/>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114"/>
      <c r="B23" s="114"/>
      <c r="C23" s="101"/>
      <c r="D23" s="121"/>
      <c r="E23" s="95"/>
      <c r="F23" s="95"/>
      <c r="G23" s="23" t="str">
        <f>VLOOKUP(H23,Hoja1!A$1:G$445,2,0)</f>
        <v>MAQUINARIA O EQUIPO</v>
      </c>
      <c r="H23" s="24" t="s">
        <v>164</v>
      </c>
      <c r="I23" s="23" t="str">
        <f>VLOOKUP(H23,Hoja1!A$2:G$445,3,0)</f>
        <v>SORDERA, ESTRÉS, HIPOACUSIA, CEFALA,IRRITABILIDAD</v>
      </c>
      <c r="J23" s="18"/>
      <c r="K23" s="23" t="str">
        <f>VLOOKUP(H23,Hoja1!A$2:G$445,4,0)</f>
        <v>Inspecciones planeadas e inspecciones no planeadas, procedimientos de programas de seguridad y salud en el trabajo</v>
      </c>
      <c r="L23" s="23" t="str">
        <f>VLOOKUP(H23,Hoja1!A$2:G$445,5,0)</f>
        <v>PVE RUIDO</v>
      </c>
      <c r="M23" s="18">
        <v>2</v>
      </c>
      <c r="N23" s="19">
        <v>3</v>
      </c>
      <c r="O23" s="19">
        <v>25</v>
      </c>
      <c r="P23" s="25">
        <f t="shared" si="1"/>
        <v>6</v>
      </c>
      <c r="Q23" s="25">
        <f t="shared" si="2"/>
        <v>150</v>
      </c>
      <c r="R23" s="31" t="str">
        <f t="shared" si="3"/>
        <v>M-6</v>
      </c>
      <c r="S23" s="32" t="str">
        <f t="shared" si="0"/>
        <v>II</v>
      </c>
      <c r="T23" s="33" t="str">
        <f t="shared" si="4"/>
        <v>No Aceptable o Aceptable Con Control Especifico</v>
      </c>
      <c r="U23" s="98"/>
      <c r="V23" s="23" t="str">
        <f>VLOOKUP(H23,Hoja1!A$2:G$445,6,0)</f>
        <v>SORDERA</v>
      </c>
      <c r="W23" s="20"/>
      <c r="X23" s="20"/>
      <c r="Y23" s="20"/>
      <c r="Z23" s="17"/>
      <c r="AA23" s="22" t="str">
        <f>VLOOKUP(H23,Hoja1!A$2:G$445,7,0)</f>
        <v>USO DE EPP</v>
      </c>
      <c r="AB23" s="20" t="s">
        <v>1212</v>
      </c>
      <c r="AC23" s="10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5.5">
      <c r="A24" s="114"/>
      <c r="B24" s="114"/>
      <c r="C24" s="101"/>
      <c r="D24" s="121"/>
      <c r="E24" s="95"/>
      <c r="F24" s="95"/>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5">
        <f t="shared" si="1"/>
        <v>6</v>
      </c>
      <c r="Q24" s="25">
        <f t="shared" si="2"/>
        <v>60</v>
      </c>
      <c r="R24" s="31" t="str">
        <f t="shared" si="3"/>
        <v>M-6</v>
      </c>
      <c r="S24" s="32" t="str">
        <f t="shared" si="0"/>
        <v>III</v>
      </c>
      <c r="T24" s="33" t="str">
        <f t="shared" si="4"/>
        <v>Mejorable</v>
      </c>
      <c r="U24" s="98"/>
      <c r="V24" s="23" t="str">
        <f>VLOOKUP(H24,Hoja1!A$2:G$445,6,0)</f>
        <v>ESTRÉS</v>
      </c>
      <c r="W24" s="20"/>
      <c r="X24" s="20"/>
      <c r="Y24" s="20"/>
      <c r="Z24" s="17"/>
      <c r="AA24" s="22" t="str">
        <f>VLOOKUP(H24,Hoja1!A$2:G$445,7,0)</f>
        <v>N/A</v>
      </c>
      <c r="AB24" s="97" t="s">
        <v>1202</v>
      </c>
      <c r="AC24" s="10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15">
      <c r="A25" s="114"/>
      <c r="B25" s="114"/>
      <c r="C25" s="101"/>
      <c r="D25" s="121"/>
      <c r="E25" s="95"/>
      <c r="F25" s="95"/>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5">
        <f t="shared" si="1"/>
        <v>6</v>
      </c>
      <c r="Q25" s="25">
        <f t="shared" si="2"/>
        <v>60</v>
      </c>
      <c r="R25" s="31" t="str">
        <f t="shared" si="3"/>
        <v>M-6</v>
      </c>
      <c r="S25" s="32" t="str">
        <f t="shared" si="0"/>
        <v>III</v>
      </c>
      <c r="T25" s="33" t="str">
        <f t="shared" si="4"/>
        <v>Mejorable</v>
      </c>
      <c r="U25" s="98"/>
      <c r="V25" s="23" t="str">
        <f>VLOOKUP(H25,Hoja1!A$2:G$445,6,0)</f>
        <v>ESTRÉS</v>
      </c>
      <c r="W25" s="20"/>
      <c r="X25" s="20"/>
      <c r="Y25" s="20"/>
      <c r="Z25" s="17"/>
      <c r="AA25" s="22" t="str">
        <f>VLOOKUP(H25,Hoja1!A$2:G$445,7,0)</f>
        <v>N/A</v>
      </c>
      <c r="AB25" s="99"/>
      <c r="AC25" s="10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14"/>
      <c r="B26" s="114"/>
      <c r="C26" s="101"/>
      <c r="D26" s="121"/>
      <c r="E26" s="95"/>
      <c r="F26" s="95"/>
      <c r="G26" s="23" t="str">
        <f>VLOOKUP(H26,Hoja1!A$1:G$445,2,0)</f>
        <v>Higiene Muscular</v>
      </c>
      <c r="H26" s="24" t="s">
        <v>483</v>
      </c>
      <c r="I26" s="23" t="str">
        <f>VLOOKUP(H26,Hoja1!A$2:G$445,3,0)</f>
        <v>Lesiones Musculoesqueléticas</v>
      </c>
      <c r="J26" s="18"/>
      <c r="K26" s="23" t="str">
        <f>VLOOKUP(H26,Hoja1!A$2:G$445,4,0)</f>
        <v>N/A</v>
      </c>
      <c r="L26" s="23" t="str">
        <f>VLOOKUP(H26,Hoja1!A$2:G$445,5,0)</f>
        <v>N/A</v>
      </c>
      <c r="M26" s="18">
        <v>2</v>
      </c>
      <c r="N26" s="19">
        <v>3</v>
      </c>
      <c r="O26" s="19">
        <v>10</v>
      </c>
      <c r="P26" s="25">
        <f t="shared" si="1"/>
        <v>6</v>
      </c>
      <c r="Q26" s="25">
        <f t="shared" si="2"/>
        <v>60</v>
      </c>
      <c r="R26" s="31" t="str">
        <f t="shared" si="3"/>
        <v>M-6</v>
      </c>
      <c r="S26" s="32" t="str">
        <f t="shared" si="0"/>
        <v>III</v>
      </c>
      <c r="T26" s="33" t="str">
        <f t="shared" si="4"/>
        <v>Mejorable</v>
      </c>
      <c r="U26" s="98"/>
      <c r="V26" s="23" t="str">
        <f>VLOOKUP(H26,Hoja1!A$2:G$445,6,0)</f>
        <v xml:space="preserve">Enfermedades Osteomusculares
</v>
      </c>
      <c r="W26" s="20"/>
      <c r="X26" s="20"/>
      <c r="Y26" s="20"/>
      <c r="Z26" s="17"/>
      <c r="AA26" s="22" t="str">
        <f>VLOOKUP(H26,Hoja1!A$2:G$445,7,0)</f>
        <v>Prevención en lesiones osteomusculares, líderes de pausas activas</v>
      </c>
      <c r="AB26" s="20" t="s">
        <v>1203</v>
      </c>
      <c r="AC26" s="10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40.5">
      <c r="A27" s="114"/>
      <c r="B27" s="114"/>
      <c r="C27" s="101"/>
      <c r="D27" s="121"/>
      <c r="E27" s="95"/>
      <c r="F27" s="95"/>
      <c r="G27" s="23" t="str">
        <f>VLOOKUP(H27,Hoja1!A$1:G$445,2,0)</f>
        <v>Superficies de trabajo irregulares o deslizantes</v>
      </c>
      <c r="H27" s="24" t="s">
        <v>597</v>
      </c>
      <c r="I27" s="23" t="str">
        <f>VLOOKUP(H27,Hoja1!A$2:G$445,3,0)</f>
        <v>Caidas del mismo nivel, fracturas, golpe con objetos, caídas de objetos, obstrucción de rutas de evacuación</v>
      </c>
      <c r="J27" s="18"/>
      <c r="K27" s="23" t="str">
        <f>VLOOKUP(H27,Hoja1!A$2:G$445,4,0)</f>
        <v>N/A</v>
      </c>
      <c r="L27" s="23" t="str">
        <f>VLOOKUP(H27,Hoja1!A$2:G$445,5,0)</f>
        <v>N/A</v>
      </c>
      <c r="M27" s="18">
        <v>2</v>
      </c>
      <c r="N27" s="19">
        <v>3</v>
      </c>
      <c r="O27" s="19">
        <v>25</v>
      </c>
      <c r="P27" s="25">
        <f t="shared" si="1"/>
        <v>6</v>
      </c>
      <c r="Q27" s="25">
        <f t="shared" si="2"/>
        <v>150</v>
      </c>
      <c r="R27" s="31" t="str">
        <f t="shared" si="3"/>
        <v>M-6</v>
      </c>
      <c r="S27" s="32" t="str">
        <f t="shared" si="0"/>
        <v>II</v>
      </c>
      <c r="T27" s="33" t="str">
        <f t="shared" si="4"/>
        <v>No Aceptable o Aceptable Con Control Especifico</v>
      </c>
      <c r="U27" s="98"/>
      <c r="V27" s="23" t="str">
        <f>VLOOKUP(H27,Hoja1!A$2:G$445,6,0)</f>
        <v>Caídas de distinto nivel</v>
      </c>
      <c r="W27" s="20"/>
      <c r="X27" s="20"/>
      <c r="Y27" s="20"/>
      <c r="Z27" s="17"/>
      <c r="AA27" s="22" t="str">
        <f>VLOOKUP(H27,Hoja1!A$2:G$445,7,0)</f>
        <v>Pautas Básicas en orden y aseo en el lugar de trabajo, actos y condiciones inseguras</v>
      </c>
      <c r="AB27" s="20" t="s">
        <v>1205</v>
      </c>
      <c r="AC27" s="10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114"/>
      <c r="B28" s="114"/>
      <c r="C28" s="119"/>
      <c r="D28" s="122"/>
      <c r="E28" s="96"/>
      <c r="F28" s="96"/>
      <c r="G28" s="23" t="str">
        <f>VLOOKUP(H28,Hoja1!A$1:G$445,2,0)</f>
        <v>SISMOS, INCENDIOS, INUNDACIONES, TERREMOTOS, VENDAVALES, DERRUMBE</v>
      </c>
      <c r="H28" s="24" t="s">
        <v>62</v>
      </c>
      <c r="I28" s="23" t="str">
        <f>VLOOKUP(H28,Hoja1!A$2:G$445,3,0)</f>
        <v>SISMOS, INCENDIOS, INUNDACIONES, TERREMOTOS, VENDAVALES</v>
      </c>
      <c r="J28" s="18"/>
      <c r="K28" s="23" t="str">
        <f>VLOOKUP(H28,Hoja1!A$2:G$445,4,0)</f>
        <v>Inspecciones planeadas e inspecciones no planeadas, procedimientos de programas de seguridad y salud en el trabajo</v>
      </c>
      <c r="L28" s="23" t="str">
        <f>VLOOKUP(H28,Hoja1!A$2:G$445,5,0)</f>
        <v>BRIGADAS DE EMERGENCIAS</v>
      </c>
      <c r="M28" s="18">
        <v>2</v>
      </c>
      <c r="N28" s="19">
        <v>1</v>
      </c>
      <c r="O28" s="19">
        <v>100</v>
      </c>
      <c r="P28" s="25">
        <f t="shared" si="1"/>
        <v>2</v>
      </c>
      <c r="Q28" s="25">
        <f t="shared" si="2"/>
        <v>200</v>
      </c>
      <c r="R28" s="31" t="str">
        <f t="shared" si="3"/>
        <v>B-2</v>
      </c>
      <c r="S28" s="32" t="str">
        <f t="shared" si="0"/>
        <v>II</v>
      </c>
      <c r="T28" s="33" t="str">
        <f t="shared" si="4"/>
        <v>No Aceptable o Aceptable Con Control Especifico</v>
      </c>
      <c r="U28" s="99"/>
      <c r="V28" s="23" t="str">
        <f>VLOOKUP(H28,Hoja1!A$2:G$445,6,0)</f>
        <v>MUERTE</v>
      </c>
      <c r="W28" s="20"/>
      <c r="X28" s="20"/>
      <c r="Y28" s="20"/>
      <c r="Z28" s="17" t="s">
        <v>1208</v>
      </c>
      <c r="AA28" s="22" t="str">
        <f>VLOOKUP(H28,Hoja1!A$2:G$445,7,0)</f>
        <v>ENTRENAMIENTO DE LA BRIGADA; DIVULGACIÓN DE PLAN DE EMERGENCIA</v>
      </c>
      <c r="AB28" s="20" t="s">
        <v>1207</v>
      </c>
      <c r="AC28" s="102"/>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25.5">
      <c r="A29" s="114"/>
      <c r="B29" s="114"/>
      <c r="C29" s="108" t="s">
        <v>1213</v>
      </c>
      <c r="D29" s="117" t="s">
        <v>1214</v>
      </c>
      <c r="E29" s="103" t="s">
        <v>1073</v>
      </c>
      <c r="F29" s="103" t="s">
        <v>1197</v>
      </c>
      <c r="G29" s="47" t="str">
        <f>VLOOKUP(H29,Hoja1!A$1:G$445,2,0)</f>
        <v>Bacterias</v>
      </c>
      <c r="H29" s="48" t="s">
        <v>113</v>
      </c>
      <c r="I29" s="47" t="str">
        <f>VLOOKUP(H29,Hoja1!A$2:G$445,3,0)</f>
        <v>Infecciones Bacterianas</v>
      </c>
      <c r="J29" s="56"/>
      <c r="K29" s="47" t="str">
        <f>VLOOKUP(H29,Hoja1!A$2:G$445,4,0)</f>
        <v>N/A</v>
      </c>
      <c r="L29" s="47" t="str">
        <f>VLOOKUP(H29,Hoja1!A$2:G$445,5,0)</f>
        <v>Vacunación</v>
      </c>
      <c r="M29" s="56">
        <v>2</v>
      </c>
      <c r="N29" s="57">
        <v>3</v>
      </c>
      <c r="O29" s="57">
        <v>10</v>
      </c>
      <c r="P29" s="50">
        <f t="shared" si="1"/>
        <v>6</v>
      </c>
      <c r="Q29" s="50">
        <f t="shared" si="2"/>
        <v>60</v>
      </c>
      <c r="R29" s="58" t="str">
        <f t="shared" si="3"/>
        <v>M-6</v>
      </c>
      <c r="S29" s="59" t="str">
        <f t="shared" si="0"/>
        <v>III</v>
      </c>
      <c r="T29" s="60" t="str">
        <f t="shared" si="4"/>
        <v>Mejorable</v>
      </c>
      <c r="U29" s="104">
        <v>1</v>
      </c>
      <c r="V29" s="47" t="str">
        <f>VLOOKUP(H29,Hoja1!A$2:G$445,6,0)</f>
        <v xml:space="preserve">Enfermedades Infectocontagiosas
</v>
      </c>
      <c r="W29" s="61"/>
      <c r="X29" s="61"/>
      <c r="Y29" s="61"/>
      <c r="Z29" s="62"/>
      <c r="AA29" s="55" t="str">
        <f>VLOOKUP(H29,Hoja1!A$2:G$445,7,0)</f>
        <v>Autocuidado</v>
      </c>
      <c r="AB29" s="104" t="s">
        <v>1200</v>
      </c>
      <c r="AC29" s="107" t="s">
        <v>1209</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25.5">
      <c r="A30" s="114"/>
      <c r="B30" s="114"/>
      <c r="C30" s="108"/>
      <c r="D30" s="117"/>
      <c r="E30" s="103"/>
      <c r="F30" s="103"/>
      <c r="G30" s="47" t="str">
        <f>VLOOKUP(H30,Hoja1!A$1:G$445,2,0)</f>
        <v>Virus</v>
      </c>
      <c r="H30" s="48" t="s">
        <v>122</v>
      </c>
      <c r="I30" s="47" t="str">
        <f>VLOOKUP(H30,Hoja1!A$2:G$445,3,0)</f>
        <v>Infecciones Virales</v>
      </c>
      <c r="J30" s="56"/>
      <c r="K30" s="47" t="str">
        <f>VLOOKUP(H30,Hoja1!A$2:G$445,4,0)</f>
        <v>N/A</v>
      </c>
      <c r="L30" s="47" t="str">
        <f>VLOOKUP(H30,Hoja1!A$2:G$445,5,0)</f>
        <v>Vacunación</v>
      </c>
      <c r="M30" s="56">
        <v>2</v>
      </c>
      <c r="N30" s="57">
        <v>3</v>
      </c>
      <c r="O30" s="57">
        <v>10</v>
      </c>
      <c r="P30" s="50">
        <f t="shared" si="1"/>
        <v>6</v>
      </c>
      <c r="Q30" s="50">
        <f t="shared" si="2"/>
        <v>60</v>
      </c>
      <c r="R30" s="58" t="str">
        <f t="shared" si="3"/>
        <v>M-6</v>
      </c>
      <c r="S30" s="59" t="str">
        <f t="shared" si="0"/>
        <v>III</v>
      </c>
      <c r="T30" s="60" t="str">
        <f t="shared" si="4"/>
        <v>Mejorable</v>
      </c>
      <c r="U30" s="105"/>
      <c r="V30" s="47" t="str">
        <f>VLOOKUP(H30,Hoja1!A$2:G$445,6,0)</f>
        <v xml:space="preserve">Enfermedades Infectocontagiosas
</v>
      </c>
      <c r="W30" s="61"/>
      <c r="X30" s="61"/>
      <c r="Y30" s="61"/>
      <c r="Z30" s="62"/>
      <c r="AA30" s="55" t="str">
        <f>VLOOKUP(H30,Hoja1!A$2:G$445,7,0)</f>
        <v>Autocuidado</v>
      </c>
      <c r="AB30" s="106"/>
      <c r="AC30" s="108"/>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14"/>
      <c r="B31" s="114"/>
      <c r="C31" s="108"/>
      <c r="D31" s="117"/>
      <c r="E31" s="103"/>
      <c r="F31" s="103"/>
      <c r="G31" s="47" t="str">
        <f>VLOOKUP(H31,Hoja1!A$1:G$445,2,0)</f>
        <v>INFRAROJA, ULTRAVIOLETA, VISIBLE, RADIOFRECUENCIA, MICROONDAS, LASER</v>
      </c>
      <c r="H31" s="48" t="s">
        <v>67</v>
      </c>
      <c r="I31" s="47" t="str">
        <f>VLOOKUP(H31,Hoja1!A$2:G$445,3,0)</f>
        <v>CÁNCER, LESIONES DÉRMICAS Y OCULARES</v>
      </c>
      <c r="J31" s="56"/>
      <c r="K31" s="47" t="str">
        <f>VLOOKUP(H31,Hoja1!A$2:G$445,4,0)</f>
        <v>Inspecciones planeadas e inspecciones no planeadas, procedimientos de programas de seguridad y salud en el trabajo</v>
      </c>
      <c r="L31" s="47" t="str">
        <f>VLOOKUP(H31,Hoja1!A$2:G$445,5,0)</f>
        <v>PROGRAMA BLOQUEADOR SOLAR</v>
      </c>
      <c r="M31" s="56">
        <v>2</v>
      </c>
      <c r="N31" s="57">
        <v>2</v>
      </c>
      <c r="O31" s="57">
        <v>10</v>
      </c>
      <c r="P31" s="50">
        <f t="shared" si="1"/>
        <v>4</v>
      </c>
      <c r="Q31" s="50">
        <f t="shared" si="2"/>
        <v>40</v>
      </c>
      <c r="R31" s="58" t="str">
        <f t="shared" si="3"/>
        <v>B-4</v>
      </c>
      <c r="S31" s="59" t="str">
        <f t="shared" si="0"/>
        <v>III</v>
      </c>
      <c r="T31" s="60" t="str">
        <f t="shared" si="4"/>
        <v>Mejorable</v>
      </c>
      <c r="U31" s="105"/>
      <c r="V31" s="47" t="str">
        <f>VLOOKUP(H31,Hoja1!A$2:G$445,6,0)</f>
        <v>CÁNCER</v>
      </c>
      <c r="W31" s="61"/>
      <c r="X31" s="61"/>
      <c r="Y31" s="61"/>
      <c r="Z31" s="62"/>
      <c r="AA31" s="55" t="str">
        <f>VLOOKUP(H31,Hoja1!A$2:G$445,7,0)</f>
        <v>N/A</v>
      </c>
      <c r="AB31" s="61" t="s">
        <v>1201</v>
      </c>
      <c r="AC31" s="108"/>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14"/>
      <c r="B32" s="114"/>
      <c r="C32" s="108"/>
      <c r="D32" s="117"/>
      <c r="E32" s="103"/>
      <c r="F32" s="103"/>
      <c r="G32" s="47" t="str">
        <f>VLOOKUP(H32,Hoja1!A$1:G$445,2,0)</f>
        <v>MAQUINARIA O EQUIPO</v>
      </c>
      <c r="H32" s="48" t="s">
        <v>164</v>
      </c>
      <c r="I32" s="47" t="str">
        <f>VLOOKUP(H32,Hoja1!A$2:G$445,3,0)</f>
        <v>SORDERA, ESTRÉS, HIPOACUSIA, CEFALA,IRRITABILIDAD</v>
      </c>
      <c r="J32" s="56"/>
      <c r="K32" s="47" t="str">
        <f>VLOOKUP(H32,Hoja1!A$2:G$445,4,0)</f>
        <v>Inspecciones planeadas e inspecciones no planeadas, procedimientos de programas de seguridad y salud en el trabajo</v>
      </c>
      <c r="L32" s="47" t="str">
        <f>VLOOKUP(H32,Hoja1!A$2:G$445,5,0)</f>
        <v>PVE RUIDO</v>
      </c>
      <c r="M32" s="56">
        <v>2</v>
      </c>
      <c r="N32" s="57">
        <v>3</v>
      </c>
      <c r="O32" s="57">
        <v>25</v>
      </c>
      <c r="P32" s="50">
        <f t="shared" si="1"/>
        <v>6</v>
      </c>
      <c r="Q32" s="50">
        <f t="shared" si="2"/>
        <v>150</v>
      </c>
      <c r="R32" s="58" t="str">
        <f t="shared" si="3"/>
        <v>M-6</v>
      </c>
      <c r="S32" s="59" t="str">
        <f t="shared" si="0"/>
        <v>II</v>
      </c>
      <c r="T32" s="60" t="str">
        <f t="shared" si="4"/>
        <v>No Aceptable o Aceptable Con Control Especifico</v>
      </c>
      <c r="U32" s="105"/>
      <c r="V32" s="47" t="str">
        <f>VLOOKUP(H32,Hoja1!A$2:G$445,6,0)</f>
        <v>SORDERA</v>
      </c>
      <c r="W32" s="61"/>
      <c r="X32" s="61"/>
      <c r="Y32" s="61"/>
      <c r="Z32" s="62"/>
      <c r="AA32" s="55" t="str">
        <f>VLOOKUP(H32,Hoja1!A$2:G$445,7,0)</f>
        <v>USO DE EPP</v>
      </c>
      <c r="AB32" s="61" t="s">
        <v>1212</v>
      </c>
      <c r="AC32" s="108"/>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5.5">
      <c r="A33" s="114"/>
      <c r="B33" s="114"/>
      <c r="C33" s="108"/>
      <c r="D33" s="117"/>
      <c r="E33" s="103"/>
      <c r="F33" s="103"/>
      <c r="G33" s="47" t="str">
        <f>VLOOKUP(H33,Hoja1!A$1:G$445,2,0)</f>
        <v>CONCENTRACIÓN EN ACTIVIDADES DE ALTO DESEMPEÑO MENTAL</v>
      </c>
      <c r="H33" s="48" t="s">
        <v>72</v>
      </c>
      <c r="I33" s="47" t="str">
        <f>VLOOKUP(H33,Hoja1!A$2:G$445,3,0)</f>
        <v>ESTRÉS, CEFALEA, IRRITABILIDAD</v>
      </c>
      <c r="J33" s="56"/>
      <c r="K33" s="47" t="str">
        <f>VLOOKUP(H33,Hoja1!A$2:G$445,4,0)</f>
        <v>N/A</v>
      </c>
      <c r="L33" s="47" t="str">
        <f>VLOOKUP(H33,Hoja1!A$2:G$445,5,0)</f>
        <v>PVE PSICOSOCIAL</v>
      </c>
      <c r="M33" s="56">
        <v>2</v>
      </c>
      <c r="N33" s="57">
        <v>3</v>
      </c>
      <c r="O33" s="57">
        <v>10</v>
      </c>
      <c r="P33" s="50">
        <f t="shared" si="1"/>
        <v>6</v>
      </c>
      <c r="Q33" s="50">
        <f t="shared" si="2"/>
        <v>60</v>
      </c>
      <c r="R33" s="58" t="str">
        <f t="shared" si="3"/>
        <v>M-6</v>
      </c>
      <c r="S33" s="59" t="str">
        <f t="shared" si="0"/>
        <v>III</v>
      </c>
      <c r="T33" s="60" t="str">
        <f t="shared" si="4"/>
        <v>Mejorable</v>
      </c>
      <c r="U33" s="105"/>
      <c r="V33" s="47" t="str">
        <f>VLOOKUP(H33,Hoja1!A$2:G$445,6,0)</f>
        <v>ESTRÉS</v>
      </c>
      <c r="W33" s="61"/>
      <c r="X33" s="61"/>
      <c r="Y33" s="61"/>
      <c r="Z33" s="62"/>
      <c r="AA33" s="55" t="str">
        <f>VLOOKUP(H33,Hoja1!A$2:G$445,7,0)</f>
        <v>N/A</v>
      </c>
      <c r="AB33" s="104" t="s">
        <v>1202</v>
      </c>
      <c r="AC33" s="108"/>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15">
      <c r="A34" s="114"/>
      <c r="B34" s="114"/>
      <c r="C34" s="108"/>
      <c r="D34" s="117"/>
      <c r="E34" s="103"/>
      <c r="F34" s="103"/>
      <c r="G34" s="47" t="str">
        <f>VLOOKUP(H34,Hoja1!A$1:G$445,2,0)</f>
        <v>NATURALEZA DE LA TAREA</v>
      </c>
      <c r="H34" s="48" t="s">
        <v>76</v>
      </c>
      <c r="I34" s="47" t="str">
        <f>VLOOKUP(H34,Hoja1!A$2:G$445,3,0)</f>
        <v>ESTRÉS,  TRANSTORNOS DEL SUEÑO</v>
      </c>
      <c r="J34" s="56"/>
      <c r="K34" s="47" t="str">
        <f>VLOOKUP(H34,Hoja1!A$2:G$445,4,0)</f>
        <v>N/A</v>
      </c>
      <c r="L34" s="47" t="str">
        <f>VLOOKUP(H34,Hoja1!A$2:G$445,5,0)</f>
        <v>PVE PSICOSOCIAL</v>
      </c>
      <c r="M34" s="56">
        <v>2</v>
      </c>
      <c r="N34" s="57">
        <v>3</v>
      </c>
      <c r="O34" s="57">
        <v>10</v>
      </c>
      <c r="P34" s="50">
        <f t="shared" si="1"/>
        <v>6</v>
      </c>
      <c r="Q34" s="50">
        <f t="shared" si="2"/>
        <v>60</v>
      </c>
      <c r="R34" s="58" t="str">
        <f t="shared" si="3"/>
        <v>M-6</v>
      </c>
      <c r="S34" s="59" t="str">
        <f t="shared" si="0"/>
        <v>III</v>
      </c>
      <c r="T34" s="60" t="str">
        <f t="shared" si="4"/>
        <v>Mejorable</v>
      </c>
      <c r="U34" s="105"/>
      <c r="V34" s="47" t="str">
        <f>VLOOKUP(H34,Hoja1!A$2:G$445,6,0)</f>
        <v>ESTRÉS</v>
      </c>
      <c r="W34" s="61"/>
      <c r="X34" s="61"/>
      <c r="Y34" s="61"/>
      <c r="Z34" s="62"/>
      <c r="AA34" s="55" t="str">
        <f>VLOOKUP(H34,Hoja1!A$2:G$445,7,0)</f>
        <v>N/A</v>
      </c>
      <c r="AB34" s="106"/>
      <c r="AC34" s="10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14"/>
      <c r="B35" s="114"/>
      <c r="C35" s="108"/>
      <c r="D35" s="117"/>
      <c r="E35" s="103"/>
      <c r="F35" s="103"/>
      <c r="G35" s="47" t="str">
        <f>VLOOKUP(H35,Hoja1!A$1:G$445,2,0)</f>
        <v>Higiene Muscular</v>
      </c>
      <c r="H35" s="48" t="s">
        <v>483</v>
      </c>
      <c r="I35" s="47" t="str">
        <f>VLOOKUP(H35,Hoja1!A$2:G$445,3,0)</f>
        <v>Lesiones Musculoesqueléticas</v>
      </c>
      <c r="J35" s="56"/>
      <c r="K35" s="47" t="str">
        <f>VLOOKUP(H35,Hoja1!A$2:G$445,4,0)</f>
        <v>N/A</v>
      </c>
      <c r="L35" s="47" t="str">
        <f>VLOOKUP(H35,Hoja1!A$2:G$445,5,0)</f>
        <v>N/A</v>
      </c>
      <c r="M35" s="56">
        <v>2</v>
      </c>
      <c r="N35" s="57">
        <v>3</v>
      </c>
      <c r="O35" s="57">
        <v>10</v>
      </c>
      <c r="P35" s="50">
        <f t="shared" si="1"/>
        <v>6</v>
      </c>
      <c r="Q35" s="50">
        <f t="shared" si="2"/>
        <v>60</v>
      </c>
      <c r="R35" s="58" t="str">
        <f t="shared" si="3"/>
        <v>M-6</v>
      </c>
      <c r="S35" s="59" t="str">
        <f t="shared" si="0"/>
        <v>III</v>
      </c>
      <c r="T35" s="60" t="str">
        <f t="shared" si="4"/>
        <v>Mejorable</v>
      </c>
      <c r="U35" s="105"/>
      <c r="V35" s="47" t="str">
        <f>VLOOKUP(H35,Hoja1!A$2:G$445,6,0)</f>
        <v xml:space="preserve">Enfermedades Osteomusculares
</v>
      </c>
      <c r="W35" s="61"/>
      <c r="X35" s="61"/>
      <c r="Y35" s="61"/>
      <c r="Z35" s="62"/>
      <c r="AA35" s="55" t="str">
        <f>VLOOKUP(H35,Hoja1!A$2:G$445,7,0)</f>
        <v>Prevención en lesiones osteomusculares, líderes de pausas activas</v>
      </c>
      <c r="AB35" s="61" t="s">
        <v>1203</v>
      </c>
      <c r="AC35" s="108"/>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14"/>
      <c r="B36" s="114"/>
      <c r="C36" s="108"/>
      <c r="D36" s="117"/>
      <c r="E36" s="103"/>
      <c r="F36" s="103"/>
      <c r="G36" s="47" t="str">
        <f>VLOOKUP(H36,Hoja1!A$1:G$445,2,0)</f>
        <v>Atropellamiento, Envestir</v>
      </c>
      <c r="H36" s="48" t="s">
        <v>1187</v>
      </c>
      <c r="I36" s="47" t="str">
        <f>VLOOKUP(H36,Hoja1!A$2:G$445,3,0)</f>
        <v>Lesiones, pérdidas materiales, muerte</v>
      </c>
      <c r="J36" s="56"/>
      <c r="K36" s="47" t="str">
        <f>VLOOKUP(H36,Hoja1!A$2:G$445,4,0)</f>
        <v>Inspecciones planeadas e inspecciones no planeadas, procedimientos de programas de seguridad y salud en el trabajo</v>
      </c>
      <c r="L36" s="47" t="str">
        <f>VLOOKUP(H36,Hoja1!A$2:G$445,5,0)</f>
        <v>Programa de seguridad vial, señalización</v>
      </c>
      <c r="M36" s="56">
        <v>2</v>
      </c>
      <c r="N36" s="57">
        <v>2</v>
      </c>
      <c r="O36" s="57">
        <v>60</v>
      </c>
      <c r="P36" s="50">
        <f t="shared" si="1"/>
        <v>4</v>
      </c>
      <c r="Q36" s="50">
        <f t="shared" si="2"/>
        <v>240</v>
      </c>
      <c r="R36" s="58" t="str">
        <f t="shared" si="3"/>
        <v>B-4</v>
      </c>
      <c r="S36" s="59" t="str">
        <f t="shared" si="0"/>
        <v>II</v>
      </c>
      <c r="T36" s="60" t="str">
        <f t="shared" si="4"/>
        <v>No Aceptable o Aceptable Con Control Especifico</v>
      </c>
      <c r="U36" s="105"/>
      <c r="V36" s="47" t="str">
        <f>VLOOKUP(H36,Hoja1!A$2:G$445,6,0)</f>
        <v>Muerte</v>
      </c>
      <c r="W36" s="61"/>
      <c r="X36" s="61"/>
      <c r="Y36" s="61"/>
      <c r="Z36" s="62"/>
      <c r="AA36" s="55" t="str">
        <f>VLOOKUP(H36,Hoja1!A$2:G$445,7,0)</f>
        <v>Seguridad vial y manejo defensivo, aseguramiento de áreas de trabajo</v>
      </c>
      <c r="AB36" s="61" t="s">
        <v>1204</v>
      </c>
      <c r="AC36" s="10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40.5">
      <c r="A37" s="114"/>
      <c r="B37" s="114"/>
      <c r="C37" s="108"/>
      <c r="D37" s="117"/>
      <c r="E37" s="103"/>
      <c r="F37" s="103"/>
      <c r="G37" s="47" t="str">
        <f>VLOOKUP(H37,Hoja1!A$1:G$445,2,0)</f>
        <v>Superficies de trabajo irregulares o deslizantes</v>
      </c>
      <c r="H37" s="48" t="s">
        <v>597</v>
      </c>
      <c r="I37" s="47" t="str">
        <f>VLOOKUP(H37,Hoja1!A$2:G$445,3,0)</f>
        <v>Caidas del mismo nivel, fracturas, golpe con objetos, caídas de objetos, obstrucción de rutas de evacuación</v>
      </c>
      <c r="J37" s="56"/>
      <c r="K37" s="47" t="str">
        <f>VLOOKUP(H37,Hoja1!A$2:G$445,4,0)</f>
        <v>N/A</v>
      </c>
      <c r="L37" s="47" t="str">
        <f>VLOOKUP(H37,Hoja1!A$2:G$445,5,0)</f>
        <v>N/A</v>
      </c>
      <c r="M37" s="56">
        <v>2</v>
      </c>
      <c r="N37" s="57">
        <v>3</v>
      </c>
      <c r="O37" s="57">
        <v>25</v>
      </c>
      <c r="P37" s="50">
        <f t="shared" si="1"/>
        <v>6</v>
      </c>
      <c r="Q37" s="50">
        <f t="shared" si="2"/>
        <v>150</v>
      </c>
      <c r="R37" s="58" t="str">
        <f t="shared" si="3"/>
        <v>M-6</v>
      </c>
      <c r="S37" s="59" t="str">
        <f t="shared" si="0"/>
        <v>II</v>
      </c>
      <c r="T37" s="60" t="str">
        <f t="shared" si="4"/>
        <v>No Aceptable o Aceptable Con Control Especifico</v>
      </c>
      <c r="U37" s="105"/>
      <c r="V37" s="47" t="str">
        <f>VLOOKUP(H37,Hoja1!A$2:G$445,6,0)</f>
        <v>Caídas de distinto nivel</v>
      </c>
      <c r="W37" s="61"/>
      <c r="X37" s="61"/>
      <c r="Y37" s="61"/>
      <c r="Z37" s="62"/>
      <c r="AA37" s="55" t="str">
        <f>VLOOKUP(H37,Hoja1!A$2:G$445,7,0)</f>
        <v>Pautas Básicas en orden y aseo en el lugar de trabajo, actos y condiciones inseguras</v>
      </c>
      <c r="AB37" s="61" t="s">
        <v>1205</v>
      </c>
      <c r="AC37" s="108"/>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63.75">
      <c r="A38" s="114"/>
      <c r="B38" s="114"/>
      <c r="C38" s="108"/>
      <c r="D38" s="117"/>
      <c r="E38" s="103"/>
      <c r="F38" s="103"/>
      <c r="G38" s="47" t="str">
        <f>VLOOKUP(H38,Hoja1!A$1:G$445,2,0)</f>
        <v>Atraco, golpiza, atentados y secuestrados</v>
      </c>
      <c r="H38" s="48" t="s">
        <v>57</v>
      </c>
      <c r="I38" s="47" t="str">
        <f>VLOOKUP(H38,Hoja1!A$2:G$445,3,0)</f>
        <v>Estrés, golpes, Secuestros</v>
      </c>
      <c r="J38" s="56"/>
      <c r="K38" s="47" t="str">
        <f>VLOOKUP(H38,Hoja1!A$2:G$445,4,0)</f>
        <v>Inspecciones planeadas e inspecciones no planeadas, procedimientos de programas de seguridad y salud en el trabajo</v>
      </c>
      <c r="L38" s="47" t="str">
        <f>VLOOKUP(H38,Hoja1!A$2:G$445,5,0)</f>
        <v xml:space="preserve">Uniformes Corporativos, Caquetas corporativas, Carnetización
</v>
      </c>
      <c r="M38" s="56">
        <v>2</v>
      </c>
      <c r="N38" s="57">
        <v>3</v>
      </c>
      <c r="O38" s="57">
        <v>60</v>
      </c>
      <c r="P38" s="50">
        <f t="shared" si="1"/>
        <v>6</v>
      </c>
      <c r="Q38" s="50">
        <f t="shared" si="2"/>
        <v>360</v>
      </c>
      <c r="R38" s="58" t="str">
        <f t="shared" si="3"/>
        <v>M-6</v>
      </c>
      <c r="S38" s="59" t="str">
        <f t="shared" si="0"/>
        <v>II</v>
      </c>
      <c r="T38" s="60" t="str">
        <f t="shared" si="4"/>
        <v>No Aceptable o Aceptable Con Control Especifico</v>
      </c>
      <c r="U38" s="105"/>
      <c r="V38" s="47" t="str">
        <f>VLOOKUP(H38,Hoja1!A$2:G$445,6,0)</f>
        <v>Secuestros</v>
      </c>
      <c r="W38" s="61"/>
      <c r="X38" s="61"/>
      <c r="Y38" s="61"/>
      <c r="Z38" s="62"/>
      <c r="AA38" s="55" t="str">
        <f>VLOOKUP(H38,Hoja1!A$2:G$445,7,0)</f>
        <v>N/A</v>
      </c>
      <c r="AB38" s="61" t="s">
        <v>1206</v>
      </c>
      <c r="AC38" s="108"/>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114"/>
      <c r="B39" s="114"/>
      <c r="C39" s="108"/>
      <c r="D39" s="117"/>
      <c r="E39" s="103"/>
      <c r="F39" s="103"/>
      <c r="G39" s="47" t="str">
        <f>VLOOKUP(H39,Hoja1!A$1:G$445,2,0)</f>
        <v>SISMOS, INCENDIOS, INUNDACIONES, TERREMOTOS, VENDAVALES, DERRUMBE</v>
      </c>
      <c r="H39" s="48" t="s">
        <v>62</v>
      </c>
      <c r="I39" s="47" t="str">
        <f>VLOOKUP(H39,Hoja1!A$2:G$445,3,0)</f>
        <v>SISMOS, INCENDIOS, INUNDACIONES, TERREMOTOS, VENDAVALES</v>
      </c>
      <c r="J39" s="56"/>
      <c r="K39" s="47" t="str">
        <f>VLOOKUP(H39,Hoja1!A$2:G$445,4,0)</f>
        <v>Inspecciones planeadas e inspecciones no planeadas, procedimientos de programas de seguridad y salud en el trabajo</v>
      </c>
      <c r="L39" s="47" t="str">
        <f>VLOOKUP(H39,Hoja1!A$2:G$445,5,0)</f>
        <v>BRIGADAS DE EMERGENCIAS</v>
      </c>
      <c r="M39" s="56">
        <v>2</v>
      </c>
      <c r="N39" s="57">
        <v>1</v>
      </c>
      <c r="O39" s="57">
        <v>100</v>
      </c>
      <c r="P39" s="50">
        <f t="shared" si="1"/>
        <v>2</v>
      </c>
      <c r="Q39" s="50">
        <f t="shared" si="2"/>
        <v>200</v>
      </c>
      <c r="R39" s="58" t="str">
        <f t="shared" si="3"/>
        <v>B-2</v>
      </c>
      <c r="S39" s="59" t="str">
        <f t="shared" si="0"/>
        <v>II</v>
      </c>
      <c r="T39" s="60" t="str">
        <f t="shared" si="4"/>
        <v>No Aceptable o Aceptable Con Control Especifico</v>
      </c>
      <c r="U39" s="106"/>
      <c r="V39" s="47" t="str">
        <f>VLOOKUP(H39,Hoja1!A$2:G$445,6,0)</f>
        <v>MUERTE</v>
      </c>
      <c r="W39" s="61"/>
      <c r="X39" s="61"/>
      <c r="Y39" s="61"/>
      <c r="Z39" s="62" t="s">
        <v>1208</v>
      </c>
      <c r="AA39" s="55" t="str">
        <f>VLOOKUP(H39,Hoja1!A$2:G$445,7,0)</f>
        <v>ENTRENAMIENTO DE LA BRIGADA; DIVULGACIÓN DE PLAN DE EMERGENCIA</v>
      </c>
      <c r="AB39" s="61" t="s">
        <v>1207</v>
      </c>
      <c r="AC39" s="10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14"/>
      <c r="B40" s="114"/>
      <c r="C40" s="118" t="str">
        <f>VLOOKUP(E40,Hoja2!A$2:C$82,2,0)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40" s="120" t="str">
        <f>VLOOKUP(E40,Hoja2!A$2:C$82,3,0)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40" s="94" t="s">
        <v>1071</v>
      </c>
      <c r="F40" s="94" t="s">
        <v>1197</v>
      </c>
      <c r="G40" s="23" t="str">
        <f>VLOOKUP(H40,Hoja1!A$1:G$445,2,0)</f>
        <v>Bacteria</v>
      </c>
      <c r="H40" s="24" t="s">
        <v>108</v>
      </c>
      <c r="I40" s="23" t="str">
        <f>VLOOKUP(H40,Hoja1!A$2:G$445,3,0)</f>
        <v>Infecciones producidas por Bacterianas</v>
      </c>
      <c r="J40" s="18"/>
      <c r="K40" s="23" t="str">
        <f>VLOOKUP(H40,Hoja1!A$2:G$445,4,0)</f>
        <v>Inspecciones planeadas e inspecciones no planeadas, procedimientos de programas de seguridad y salud en el trabajo</v>
      </c>
      <c r="L40" s="23" t="str">
        <f>VLOOKUP(H40,Hoja1!A$2:G$445,5,0)</f>
        <v>Programa de vacunación, bota pantalon, overol, guantes, tapabocas, mascarillas con filtos</v>
      </c>
      <c r="M40" s="18">
        <v>2</v>
      </c>
      <c r="N40" s="19">
        <v>3</v>
      </c>
      <c r="O40" s="19">
        <v>10</v>
      </c>
      <c r="P40" s="25">
        <f t="shared" si="1"/>
        <v>6</v>
      </c>
      <c r="Q40" s="25">
        <f t="shared" si="2"/>
        <v>60</v>
      </c>
      <c r="R40" s="31" t="str">
        <f t="shared" si="3"/>
        <v>M-6</v>
      </c>
      <c r="S40" s="32" t="str">
        <f t="shared" si="0"/>
        <v>III</v>
      </c>
      <c r="T40" s="33" t="str">
        <f t="shared" si="4"/>
        <v>Mejorable</v>
      </c>
      <c r="U40" s="97">
        <v>3</v>
      </c>
      <c r="V40" s="23" t="str">
        <f>VLOOKUP(H40,Hoja1!A$2:G$445,6,0)</f>
        <v xml:space="preserve">Enfermedades Infectocontagiosas
</v>
      </c>
      <c r="W40" s="20"/>
      <c r="X40" s="20"/>
      <c r="Y40" s="20"/>
      <c r="Z40" s="17"/>
      <c r="AA40" s="22" t="str">
        <f>VLOOKUP(H40,Hoja1!A$2:G$445,7,0)</f>
        <v xml:space="preserve">Riesgo Biológico, Autocuidado y/o Uso y manejo adecuado de E.P.P.
</v>
      </c>
      <c r="AB40" s="97" t="s">
        <v>1200</v>
      </c>
      <c r="AC40" s="100" t="s">
        <v>1209</v>
      </c>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25.5">
      <c r="A41" s="114"/>
      <c r="B41" s="114"/>
      <c r="C41" s="101"/>
      <c r="D41" s="121"/>
      <c r="E41" s="95"/>
      <c r="F41" s="95"/>
      <c r="G41" s="23" t="str">
        <f>VLOOKUP(H41,Hoja1!A$1:G$445,2,0)</f>
        <v>Bacterias</v>
      </c>
      <c r="H41" s="24" t="s">
        <v>113</v>
      </c>
      <c r="I41" s="23" t="str">
        <f>VLOOKUP(H41,Hoja1!A$2:G$445,3,0)</f>
        <v>Infecciones Bacterianas</v>
      </c>
      <c r="J41" s="18"/>
      <c r="K41" s="23" t="str">
        <f>VLOOKUP(H41,Hoja1!A$2:G$445,4,0)</f>
        <v>N/A</v>
      </c>
      <c r="L41" s="23" t="str">
        <f>VLOOKUP(H41,Hoja1!A$2:G$445,5,0)</f>
        <v>Vacunación</v>
      </c>
      <c r="M41" s="18">
        <v>2</v>
      </c>
      <c r="N41" s="19">
        <v>3</v>
      </c>
      <c r="O41" s="19">
        <v>10</v>
      </c>
      <c r="P41" s="25">
        <f t="shared" si="1"/>
        <v>6</v>
      </c>
      <c r="Q41" s="25">
        <f t="shared" si="2"/>
        <v>60</v>
      </c>
      <c r="R41" s="31" t="str">
        <f t="shared" si="3"/>
        <v>M-6</v>
      </c>
      <c r="S41" s="32" t="str">
        <f t="shared" si="0"/>
        <v>III</v>
      </c>
      <c r="T41" s="33" t="str">
        <f t="shared" si="4"/>
        <v>Mejorable</v>
      </c>
      <c r="U41" s="98"/>
      <c r="V41" s="23" t="str">
        <f>VLOOKUP(H41,Hoja1!A$2:G$445,6,0)</f>
        <v xml:space="preserve">Enfermedades Infectocontagiosas
</v>
      </c>
      <c r="W41" s="20"/>
      <c r="X41" s="20"/>
      <c r="Y41" s="20"/>
      <c r="Z41" s="17"/>
      <c r="AA41" s="22" t="str">
        <f>VLOOKUP(H41,Hoja1!A$2:G$445,7,0)</f>
        <v>Autocuidado</v>
      </c>
      <c r="AB41" s="98"/>
      <c r="AC41" s="10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14"/>
      <c r="B42" s="114"/>
      <c r="C42" s="101"/>
      <c r="D42" s="121"/>
      <c r="E42" s="95"/>
      <c r="F42" s="95"/>
      <c r="G42" s="23" t="str">
        <f>VLOOKUP(H42,Hoja1!A$1:G$445,2,0)</f>
        <v>Hongos</v>
      </c>
      <c r="H42" s="24" t="s">
        <v>117</v>
      </c>
      <c r="I42" s="23" t="str">
        <f>VLOOKUP(H42,Hoja1!A$2:G$445,3,0)</f>
        <v>Micosis</v>
      </c>
      <c r="J42" s="18"/>
      <c r="K42" s="23" t="str">
        <f>VLOOKUP(H42,Hoja1!A$2:G$445,4,0)</f>
        <v>Inspecciones planeadas e inspecciones no planeadas, procedimientos de programas de seguridad y salud en el trabajo</v>
      </c>
      <c r="L42" s="23" t="str">
        <f>VLOOKUP(H42,Hoja1!A$2:G$445,5,0)</f>
        <v>Programa de vacunación, éxamenes periódicos</v>
      </c>
      <c r="M42" s="18">
        <v>2</v>
      </c>
      <c r="N42" s="19">
        <v>3</v>
      </c>
      <c r="O42" s="19">
        <v>10</v>
      </c>
      <c r="P42" s="25">
        <f t="shared" si="1"/>
        <v>6</v>
      </c>
      <c r="Q42" s="25">
        <f t="shared" si="2"/>
        <v>60</v>
      </c>
      <c r="R42" s="31" t="str">
        <f t="shared" si="3"/>
        <v>M-6</v>
      </c>
      <c r="S42" s="32" t="str">
        <f t="shared" si="0"/>
        <v>III</v>
      </c>
      <c r="T42" s="33" t="str">
        <f t="shared" si="4"/>
        <v>Mejorable</v>
      </c>
      <c r="U42" s="98"/>
      <c r="V42" s="23" t="str">
        <f>VLOOKUP(H42,Hoja1!A$2:G$445,6,0)</f>
        <v>Micosis</v>
      </c>
      <c r="W42" s="20"/>
      <c r="X42" s="20"/>
      <c r="Y42" s="20"/>
      <c r="Z42" s="17"/>
      <c r="AA42" s="22" t="str">
        <f>VLOOKUP(H42,Hoja1!A$2:G$445,7,0)</f>
        <v xml:space="preserve">Riesgo Biológico, Autocuidado y/o Uso y manejo adecuado de E.P.P.
</v>
      </c>
      <c r="AB42" s="98"/>
      <c r="AC42" s="101"/>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25.5">
      <c r="A43" s="114"/>
      <c r="B43" s="114"/>
      <c r="C43" s="101"/>
      <c r="D43" s="121"/>
      <c r="E43" s="95"/>
      <c r="F43" s="95"/>
      <c r="G43" s="23" t="str">
        <f>VLOOKUP(H43,Hoja1!A$1:G$445,2,0)</f>
        <v>Virus</v>
      </c>
      <c r="H43" s="24" t="s">
        <v>122</v>
      </c>
      <c r="I43" s="23" t="str">
        <f>VLOOKUP(H43,Hoja1!A$2:G$445,3,0)</f>
        <v>Infecciones Virales</v>
      </c>
      <c r="J43" s="18"/>
      <c r="K43" s="23" t="str">
        <f>VLOOKUP(H43,Hoja1!A$2:G$445,4,0)</f>
        <v>N/A</v>
      </c>
      <c r="L43" s="23" t="str">
        <f>VLOOKUP(H43,Hoja1!A$2:G$445,5,0)</f>
        <v>Vacunación</v>
      </c>
      <c r="M43" s="18">
        <v>2</v>
      </c>
      <c r="N43" s="19">
        <v>3</v>
      </c>
      <c r="O43" s="19">
        <v>10</v>
      </c>
      <c r="P43" s="25">
        <f t="shared" si="1"/>
        <v>6</v>
      </c>
      <c r="Q43" s="25">
        <f t="shared" si="2"/>
        <v>60</v>
      </c>
      <c r="R43" s="31" t="str">
        <f t="shared" si="3"/>
        <v>M-6</v>
      </c>
      <c r="S43" s="32" t="str">
        <f t="shared" si="0"/>
        <v>III</v>
      </c>
      <c r="T43" s="33" t="str">
        <f t="shared" si="4"/>
        <v>Mejorable</v>
      </c>
      <c r="U43" s="98"/>
      <c r="V43" s="23" t="str">
        <f>VLOOKUP(H43,Hoja1!A$2:G$445,6,0)</f>
        <v xml:space="preserve">Enfermedades Infectocontagiosas
</v>
      </c>
      <c r="W43" s="20"/>
      <c r="X43" s="20"/>
      <c r="Y43" s="20"/>
      <c r="Z43" s="17"/>
      <c r="AA43" s="22" t="str">
        <f>VLOOKUP(H43,Hoja1!A$2:G$445,7,0)</f>
        <v>Autocuidado</v>
      </c>
      <c r="AB43" s="99"/>
      <c r="AC43" s="101"/>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14"/>
      <c r="B44" s="114"/>
      <c r="C44" s="101"/>
      <c r="D44" s="121"/>
      <c r="E44" s="95"/>
      <c r="F44" s="95"/>
      <c r="G44" s="23" t="str">
        <f>VLOOKUP(H44,Hoja1!A$1:G$445,2,0)</f>
        <v>INFRAROJA, ULTRAVIOLETA, VISIBLE, RADIOFRECUENCIA, MICROONDAS, LASER</v>
      </c>
      <c r="H44" s="24" t="s">
        <v>67</v>
      </c>
      <c r="I44" s="23" t="str">
        <f>VLOOKUP(H44,Hoja1!A$2:G$445,3,0)</f>
        <v>CÁNCER, LESIONES DÉRMICAS Y OCULARES</v>
      </c>
      <c r="J44" s="18"/>
      <c r="K44" s="23" t="str">
        <f>VLOOKUP(H44,Hoja1!A$2:G$445,4,0)</f>
        <v>Inspecciones planeadas e inspecciones no planeadas, procedimientos de programas de seguridad y salud en el trabajo</v>
      </c>
      <c r="L44" s="23" t="str">
        <f>VLOOKUP(H44,Hoja1!A$2:G$445,5,0)</f>
        <v>PROGRAMA BLOQUEADOR SOLAR</v>
      </c>
      <c r="M44" s="18">
        <v>2</v>
      </c>
      <c r="N44" s="19">
        <v>2</v>
      </c>
      <c r="O44" s="19">
        <v>10</v>
      </c>
      <c r="P44" s="25">
        <f t="shared" si="1"/>
        <v>4</v>
      </c>
      <c r="Q44" s="25">
        <f t="shared" si="2"/>
        <v>40</v>
      </c>
      <c r="R44" s="31" t="str">
        <f t="shared" si="3"/>
        <v>B-4</v>
      </c>
      <c r="S44" s="32" t="str">
        <f t="shared" si="0"/>
        <v>III</v>
      </c>
      <c r="T44" s="33" t="str">
        <f t="shared" si="4"/>
        <v>Mejorable</v>
      </c>
      <c r="U44" s="98"/>
      <c r="V44" s="23" t="str">
        <f>VLOOKUP(H44,Hoja1!A$2:G$445,6,0)</f>
        <v>CÁNCER</v>
      </c>
      <c r="W44" s="20"/>
      <c r="X44" s="20"/>
      <c r="Y44" s="20"/>
      <c r="Z44" s="17"/>
      <c r="AA44" s="22" t="str">
        <f>VLOOKUP(H44,Hoja1!A$2:G$445,7,0)</f>
        <v>N/A</v>
      </c>
      <c r="AB44" s="20" t="s">
        <v>1201</v>
      </c>
      <c r="AC44" s="101"/>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25.5">
      <c r="A45" s="114"/>
      <c r="B45" s="114"/>
      <c r="C45" s="101"/>
      <c r="D45" s="121"/>
      <c r="E45" s="95"/>
      <c r="F45" s="95"/>
      <c r="G45" s="23" t="str">
        <f>VLOOKUP(H45,Hoja1!A$1:G$445,2,0)</f>
        <v>CONCENTRACIÓN EN ACTIVIDADES DE ALTO DESEMPEÑO MENTAL</v>
      </c>
      <c r="H45" s="24" t="s">
        <v>72</v>
      </c>
      <c r="I45" s="23" t="str">
        <f>VLOOKUP(H45,Hoja1!A$2:G$445,3,0)</f>
        <v>ESTRÉS, CEFALEA, IRRITABILIDAD</v>
      </c>
      <c r="J45" s="18"/>
      <c r="K45" s="23" t="str">
        <f>VLOOKUP(H45,Hoja1!A$2:G$445,4,0)</f>
        <v>N/A</v>
      </c>
      <c r="L45" s="23" t="str">
        <f>VLOOKUP(H45,Hoja1!A$2:G$445,5,0)</f>
        <v>PVE PSICOSOCIAL</v>
      </c>
      <c r="M45" s="18">
        <v>2</v>
      </c>
      <c r="N45" s="19">
        <v>3</v>
      </c>
      <c r="O45" s="19">
        <v>10</v>
      </c>
      <c r="P45" s="25">
        <f t="shared" si="1"/>
        <v>6</v>
      </c>
      <c r="Q45" s="25">
        <f t="shared" si="2"/>
        <v>60</v>
      </c>
      <c r="R45" s="31" t="str">
        <f t="shared" si="3"/>
        <v>M-6</v>
      </c>
      <c r="S45" s="32" t="str">
        <f t="shared" si="0"/>
        <v>III</v>
      </c>
      <c r="T45" s="33" t="str">
        <f t="shared" si="4"/>
        <v>Mejorable</v>
      </c>
      <c r="U45" s="98"/>
      <c r="V45" s="23" t="str">
        <f>VLOOKUP(H45,Hoja1!A$2:G$445,6,0)</f>
        <v>ESTRÉS</v>
      </c>
      <c r="W45" s="20"/>
      <c r="X45" s="20"/>
      <c r="Y45" s="20"/>
      <c r="Z45" s="17"/>
      <c r="AA45" s="22" t="str">
        <f>VLOOKUP(H45,Hoja1!A$2:G$445,7,0)</f>
        <v>N/A</v>
      </c>
      <c r="AB45" s="97" t="s">
        <v>1202</v>
      </c>
      <c r="AC45" s="101"/>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15">
      <c r="A46" s="114"/>
      <c r="B46" s="114"/>
      <c r="C46" s="101"/>
      <c r="D46" s="121"/>
      <c r="E46" s="95"/>
      <c r="F46" s="95"/>
      <c r="G46" s="23" t="str">
        <f>VLOOKUP(H46,Hoja1!A$1:G$445,2,0)</f>
        <v>NATURALEZA DE LA TAREA</v>
      </c>
      <c r="H46" s="24" t="s">
        <v>76</v>
      </c>
      <c r="I46" s="23" t="str">
        <f>VLOOKUP(H46,Hoja1!A$2:G$445,3,0)</f>
        <v>ESTRÉS,  TRANSTORNOS DEL SUEÑO</v>
      </c>
      <c r="J46" s="18"/>
      <c r="K46" s="23" t="str">
        <f>VLOOKUP(H46,Hoja1!A$2:G$445,4,0)</f>
        <v>N/A</v>
      </c>
      <c r="L46" s="23" t="str">
        <f>VLOOKUP(H46,Hoja1!A$2:G$445,5,0)</f>
        <v>PVE PSICOSOCIAL</v>
      </c>
      <c r="M46" s="18">
        <v>2</v>
      </c>
      <c r="N46" s="19">
        <v>3</v>
      </c>
      <c r="O46" s="19">
        <v>10</v>
      </c>
      <c r="P46" s="25">
        <f t="shared" si="1"/>
        <v>6</v>
      </c>
      <c r="Q46" s="25">
        <f t="shared" si="2"/>
        <v>60</v>
      </c>
      <c r="R46" s="31" t="str">
        <f t="shared" si="3"/>
        <v>M-6</v>
      </c>
      <c r="S46" s="32" t="str">
        <f t="shared" si="0"/>
        <v>III</v>
      </c>
      <c r="T46" s="33" t="str">
        <f t="shared" si="4"/>
        <v>Mejorable</v>
      </c>
      <c r="U46" s="98"/>
      <c r="V46" s="23" t="str">
        <f>VLOOKUP(H46,Hoja1!A$2:G$445,6,0)</f>
        <v>ESTRÉS</v>
      </c>
      <c r="W46" s="20"/>
      <c r="X46" s="20"/>
      <c r="Y46" s="20"/>
      <c r="Z46" s="17"/>
      <c r="AA46" s="22" t="str">
        <f>VLOOKUP(H46,Hoja1!A$2:G$445,7,0)</f>
        <v>N/A</v>
      </c>
      <c r="AB46" s="99"/>
      <c r="AC46" s="101"/>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14"/>
      <c r="B47" s="114"/>
      <c r="C47" s="101"/>
      <c r="D47" s="121"/>
      <c r="E47" s="95"/>
      <c r="F47" s="95"/>
      <c r="G47" s="23" t="str">
        <f>VLOOKUP(H47,Hoja1!A$1:G$445,2,0)</f>
        <v>Higiene Muscular</v>
      </c>
      <c r="H47" s="24" t="s">
        <v>483</v>
      </c>
      <c r="I47" s="23" t="str">
        <f>VLOOKUP(H47,Hoja1!A$2:G$445,3,0)</f>
        <v>Lesiones Musculoesqueléticas</v>
      </c>
      <c r="J47" s="18"/>
      <c r="K47" s="23" t="str">
        <f>VLOOKUP(H47,Hoja1!A$2:G$445,4,0)</f>
        <v>N/A</v>
      </c>
      <c r="L47" s="23" t="str">
        <f>VLOOKUP(H47,Hoja1!A$2:G$445,5,0)</f>
        <v>N/A</v>
      </c>
      <c r="M47" s="18">
        <v>2</v>
      </c>
      <c r="N47" s="19">
        <v>3</v>
      </c>
      <c r="O47" s="19">
        <v>10</v>
      </c>
      <c r="P47" s="25">
        <f t="shared" si="1"/>
        <v>6</v>
      </c>
      <c r="Q47" s="25">
        <f t="shared" si="2"/>
        <v>60</v>
      </c>
      <c r="R47" s="31" t="str">
        <f t="shared" si="3"/>
        <v>M-6</v>
      </c>
      <c r="S47" s="32" t="str">
        <f t="shared" si="0"/>
        <v>III</v>
      </c>
      <c r="T47" s="33" t="str">
        <f t="shared" si="4"/>
        <v>Mejorable</v>
      </c>
      <c r="U47" s="98"/>
      <c r="V47" s="23" t="str">
        <f>VLOOKUP(H47,Hoja1!A$2:G$445,6,0)</f>
        <v xml:space="preserve">Enfermedades Osteomusculares
</v>
      </c>
      <c r="W47" s="20"/>
      <c r="X47" s="20"/>
      <c r="Y47" s="20"/>
      <c r="Z47" s="17"/>
      <c r="AA47" s="22" t="str">
        <f>VLOOKUP(H47,Hoja1!A$2:G$445,7,0)</f>
        <v>Prevención en lesiones osteomusculares, líderes de pausas activas</v>
      </c>
      <c r="AB47" s="20" t="s">
        <v>1203</v>
      </c>
      <c r="AC47" s="101"/>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14"/>
      <c r="B48" s="114"/>
      <c r="C48" s="101"/>
      <c r="D48" s="121"/>
      <c r="E48" s="95"/>
      <c r="F48" s="95"/>
      <c r="G48" s="23" t="str">
        <f>VLOOKUP(H48,Hoja1!A$1:G$445,2,0)</f>
        <v>Atropellamiento, Envestir</v>
      </c>
      <c r="H48" s="24" t="s">
        <v>1187</v>
      </c>
      <c r="I48" s="23" t="str">
        <f>VLOOKUP(H48,Hoja1!A$2:G$445,3,0)</f>
        <v>Lesiones, pérdidas materiales, muerte</v>
      </c>
      <c r="J48" s="18"/>
      <c r="K48" s="23" t="str">
        <f>VLOOKUP(H48,Hoja1!A$2:G$445,4,0)</f>
        <v>Inspecciones planeadas e inspecciones no planeadas, procedimientos de programas de seguridad y salud en el trabajo</v>
      </c>
      <c r="L48" s="23" t="str">
        <f>VLOOKUP(H48,Hoja1!A$2:G$445,5,0)</f>
        <v>Programa de seguridad vial, señalización</v>
      </c>
      <c r="M48" s="18">
        <v>2</v>
      </c>
      <c r="N48" s="19">
        <v>2</v>
      </c>
      <c r="O48" s="19">
        <v>60</v>
      </c>
      <c r="P48" s="25">
        <f t="shared" si="1"/>
        <v>4</v>
      </c>
      <c r="Q48" s="25">
        <f t="shared" si="2"/>
        <v>240</v>
      </c>
      <c r="R48" s="31" t="str">
        <f t="shared" si="3"/>
        <v>B-4</v>
      </c>
      <c r="S48" s="32" t="str">
        <f t="shared" si="0"/>
        <v>II</v>
      </c>
      <c r="T48" s="33" t="str">
        <f t="shared" si="4"/>
        <v>No Aceptable o Aceptable Con Control Especifico</v>
      </c>
      <c r="U48" s="98"/>
      <c r="V48" s="23" t="str">
        <f>VLOOKUP(H48,Hoja1!A$2:G$445,6,0)</f>
        <v>Muerte</v>
      </c>
      <c r="W48" s="20"/>
      <c r="X48" s="20"/>
      <c r="Y48" s="20"/>
      <c r="Z48" s="17"/>
      <c r="AA48" s="22" t="str">
        <f>VLOOKUP(H48,Hoja1!A$2:G$445,7,0)</f>
        <v>Seguridad vial y manejo defensivo, aseguramiento de áreas de trabajo</v>
      </c>
      <c r="AB48" s="20" t="s">
        <v>1204</v>
      </c>
      <c r="AC48" s="101"/>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40.5">
      <c r="A49" s="114"/>
      <c r="B49" s="114"/>
      <c r="C49" s="101"/>
      <c r="D49" s="121"/>
      <c r="E49" s="95"/>
      <c r="F49" s="95"/>
      <c r="G49" s="23" t="str">
        <f>VLOOKUP(H49,Hoja1!A$1:G$445,2,0)</f>
        <v>Superficies de trabajo irregulares o deslizantes</v>
      </c>
      <c r="H49" s="24" t="s">
        <v>597</v>
      </c>
      <c r="I49" s="23" t="str">
        <f>VLOOKUP(H49,Hoja1!A$2:G$445,3,0)</f>
        <v>Caidas del mismo nivel, fracturas, golpe con objetos, caídas de objetos, obstrucción de rutas de evacuación</v>
      </c>
      <c r="J49" s="18"/>
      <c r="K49" s="23" t="str">
        <f>VLOOKUP(H49,Hoja1!A$2:G$445,4,0)</f>
        <v>N/A</v>
      </c>
      <c r="L49" s="23" t="str">
        <f>VLOOKUP(H49,Hoja1!A$2:G$445,5,0)</f>
        <v>N/A</v>
      </c>
      <c r="M49" s="18">
        <v>2</v>
      </c>
      <c r="N49" s="19">
        <v>3</v>
      </c>
      <c r="O49" s="19">
        <v>25</v>
      </c>
      <c r="P49" s="25">
        <f t="shared" si="1"/>
        <v>6</v>
      </c>
      <c r="Q49" s="25">
        <f t="shared" si="2"/>
        <v>150</v>
      </c>
      <c r="R49" s="31" t="str">
        <f t="shared" si="3"/>
        <v>M-6</v>
      </c>
      <c r="S49" s="32" t="str">
        <f t="shared" si="0"/>
        <v>II</v>
      </c>
      <c r="T49" s="33" t="str">
        <f t="shared" si="4"/>
        <v>No Aceptable o Aceptable Con Control Especifico</v>
      </c>
      <c r="U49" s="98"/>
      <c r="V49" s="23" t="str">
        <f>VLOOKUP(H49,Hoja1!A$2:G$445,6,0)</f>
        <v>Caídas de distinto nivel</v>
      </c>
      <c r="W49" s="20"/>
      <c r="X49" s="20"/>
      <c r="Y49" s="20"/>
      <c r="Z49" s="17"/>
      <c r="AA49" s="22" t="str">
        <f>VLOOKUP(H49,Hoja1!A$2:G$445,7,0)</f>
        <v>Pautas Básicas en orden y aseo en el lugar de trabajo, actos y condiciones inseguras</v>
      </c>
      <c r="AB49" s="20" t="s">
        <v>1205</v>
      </c>
      <c r="AC49" s="101"/>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3.75">
      <c r="A50" s="114"/>
      <c r="B50" s="114"/>
      <c r="C50" s="101"/>
      <c r="D50" s="121"/>
      <c r="E50" s="95"/>
      <c r="F50" s="95"/>
      <c r="G50" s="23" t="str">
        <f>VLOOKUP(H50,Hoja1!A$1:G$445,2,0)</f>
        <v>Atraco, golpiza, atentados y secuestrados</v>
      </c>
      <c r="H50" s="24" t="s">
        <v>57</v>
      </c>
      <c r="I50" s="23" t="str">
        <f>VLOOKUP(H50,Hoja1!A$2:G$445,3,0)</f>
        <v>Estrés, golpes, Secuestros</v>
      </c>
      <c r="J50" s="18"/>
      <c r="K50" s="23" t="str">
        <f>VLOOKUP(H50,Hoja1!A$2:G$445,4,0)</f>
        <v>Inspecciones planeadas e inspecciones no planeadas, procedimientos de programas de seguridad y salud en el trabajo</v>
      </c>
      <c r="L50" s="23" t="str">
        <f>VLOOKUP(H50,Hoja1!A$2:G$445,5,0)</f>
        <v xml:space="preserve">Uniformes Corporativos, Caquetas corporativas, Carnetización
</v>
      </c>
      <c r="M50" s="18">
        <v>2</v>
      </c>
      <c r="N50" s="19">
        <v>2</v>
      </c>
      <c r="O50" s="19">
        <v>60</v>
      </c>
      <c r="P50" s="25">
        <f t="shared" si="1"/>
        <v>4</v>
      </c>
      <c r="Q50" s="25">
        <f t="shared" si="2"/>
        <v>240</v>
      </c>
      <c r="R50" s="31" t="str">
        <f t="shared" si="3"/>
        <v>B-4</v>
      </c>
      <c r="S50" s="32" t="str">
        <f t="shared" si="0"/>
        <v>II</v>
      </c>
      <c r="T50" s="33" t="str">
        <f t="shared" si="4"/>
        <v>No Aceptable o Aceptable Con Control Especifico</v>
      </c>
      <c r="U50" s="98"/>
      <c r="V50" s="23" t="str">
        <f>VLOOKUP(H50,Hoja1!A$2:G$445,6,0)</f>
        <v>Secuestros</v>
      </c>
      <c r="W50" s="20"/>
      <c r="X50" s="20"/>
      <c r="Y50" s="20"/>
      <c r="Z50" s="17"/>
      <c r="AA50" s="22" t="str">
        <f>VLOOKUP(H50,Hoja1!A$2:G$445,7,0)</f>
        <v>N/A</v>
      </c>
      <c r="AB50" s="20" t="s">
        <v>1206</v>
      </c>
      <c r="AC50" s="101"/>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115"/>
      <c r="B51" s="115"/>
      <c r="C51" s="119"/>
      <c r="D51" s="122"/>
      <c r="E51" s="96"/>
      <c r="F51" s="96"/>
      <c r="G51" s="23" t="str">
        <f>VLOOKUP(H51,Hoja1!A$1:G$445,2,0)</f>
        <v>SISMOS, INCENDIOS, INUNDACIONES, TERREMOTOS, VENDAVALES, DERRUMBE</v>
      </c>
      <c r="H51" s="24" t="s">
        <v>62</v>
      </c>
      <c r="I51" s="23" t="str">
        <f>VLOOKUP(H51,Hoja1!A$2:G$445,3,0)</f>
        <v>SISMOS, INCENDIOS, INUNDACIONES, TERREMOTOS, VENDAVALES</v>
      </c>
      <c r="J51" s="18"/>
      <c r="K51" s="23" t="str">
        <f>VLOOKUP(H51,Hoja1!A$2:G$445,4,0)</f>
        <v>Inspecciones planeadas e inspecciones no planeadas, procedimientos de programas de seguridad y salud en el trabajo</v>
      </c>
      <c r="L51" s="23" t="str">
        <f>VLOOKUP(H51,Hoja1!A$2:G$445,5,0)</f>
        <v>BRIGADAS DE EMERGENCIAS</v>
      </c>
      <c r="M51" s="18">
        <v>2</v>
      </c>
      <c r="N51" s="19">
        <v>1</v>
      </c>
      <c r="O51" s="19">
        <v>100</v>
      </c>
      <c r="P51" s="25">
        <f t="shared" si="1"/>
        <v>2</v>
      </c>
      <c r="Q51" s="25">
        <f t="shared" si="2"/>
        <v>200</v>
      </c>
      <c r="R51" s="31" t="str">
        <f t="shared" si="3"/>
        <v>B-2</v>
      </c>
      <c r="S51" s="32" t="str">
        <f t="shared" si="0"/>
        <v>II</v>
      </c>
      <c r="T51" s="33" t="str">
        <f t="shared" si="4"/>
        <v>No Aceptable o Aceptable Con Control Especifico</v>
      </c>
      <c r="U51" s="99"/>
      <c r="V51" s="23" t="str">
        <f>VLOOKUP(H51,Hoja1!A$2:G$445,6,0)</f>
        <v>MUERTE</v>
      </c>
      <c r="W51" s="20"/>
      <c r="X51" s="20"/>
      <c r="Y51" s="20"/>
      <c r="Z51" s="17" t="s">
        <v>1208</v>
      </c>
      <c r="AA51" s="22" t="str">
        <f>VLOOKUP(H51,Hoja1!A$2:G$445,7,0)</f>
        <v>ENTRENAMIENTO DE LA BRIGADA; DIVULGACIÓN DE PLAN DE EMERGENCIA</v>
      </c>
      <c r="AB51" s="20" t="s">
        <v>1207</v>
      </c>
      <c r="AC51" s="102"/>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sheetData>
  <mergeCells count="50">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B11:B51"/>
    <mergeCell ref="A11:A51"/>
    <mergeCell ref="C11:C20"/>
    <mergeCell ref="D11:D20"/>
    <mergeCell ref="E11:E20"/>
    <mergeCell ref="C21:C28"/>
    <mergeCell ref="D21:D28"/>
    <mergeCell ref="E21:E28"/>
    <mergeCell ref="C29:C39"/>
    <mergeCell ref="D29:D39"/>
    <mergeCell ref="E29:E39"/>
    <mergeCell ref="C40:C51"/>
    <mergeCell ref="D40:D51"/>
    <mergeCell ref="E40:E51"/>
    <mergeCell ref="F11:F20"/>
    <mergeCell ref="U11:U20"/>
    <mergeCell ref="AB11:AB12"/>
    <mergeCell ref="AC11:AC20"/>
    <mergeCell ref="AB14:AB15"/>
    <mergeCell ref="F21:F28"/>
    <mergeCell ref="U21:U28"/>
    <mergeCell ref="AB21:AB22"/>
    <mergeCell ref="AC21:AC28"/>
    <mergeCell ref="AB24:AB25"/>
    <mergeCell ref="F29:F39"/>
    <mergeCell ref="U29:U39"/>
    <mergeCell ref="AB29:AB30"/>
    <mergeCell ref="AC29:AC39"/>
    <mergeCell ref="AB33:AB34"/>
    <mergeCell ref="F40:F51"/>
    <mergeCell ref="U40:U51"/>
    <mergeCell ref="AB40:AB43"/>
    <mergeCell ref="AC40:AC51"/>
    <mergeCell ref="AB45:AB46"/>
  </mergeCells>
  <conditionalFormatting sqref="T1:T10 T52:T1048576">
    <cfRule type="containsText" priority="45" dxfId="40" operator="containsText" text="No Aceptable o Aceptable con Control Especifico">
      <formula>NOT(ISERROR(SEARCH("No Aceptable o Aceptable con Control Especifico",T1)))</formula>
    </cfRule>
    <cfRule type="containsText" priority="46" dxfId="42" operator="containsText" text="No Aceptable">
      <formula>NOT(ISERROR(SEARCH("No Aceptable",T1)))</formula>
    </cfRule>
    <cfRule type="containsText" priority="47" dxfId="41" operator="containsText" text="No Aceptable o Aceptable con Control Especifico">
      <formula>NOT(ISERROR(SEARCH("No Aceptable o Aceptable con Control Especifico",T1)))</formula>
    </cfRule>
  </conditionalFormatting>
  <conditionalFormatting sqref="S1:S10 S52:S1048576">
    <cfRule type="cellIs" priority="44" dxfId="40" operator="equal">
      <formula>"II"</formula>
    </cfRule>
  </conditionalFormatting>
  <conditionalFormatting sqref="O11:O22 O24:O51">
    <cfRule type="cellIs" priority="18" operator="equal" stopIfTrue="1">
      <formula>"10, 25, 50, 100"</formula>
    </cfRule>
  </conditionalFormatting>
  <conditionalFormatting sqref="S11:S22 S24:S51">
    <cfRule type="cellIs" priority="14" dxfId="8" operator="equal" stopIfTrue="1">
      <formula>"IV"</formula>
    </cfRule>
    <cfRule type="cellIs" priority="15" dxfId="7" operator="equal" stopIfTrue="1">
      <formula>"III"</formula>
    </cfRule>
    <cfRule type="cellIs" priority="16" dxfId="6" operator="equal" stopIfTrue="1">
      <formula>"II"</formula>
    </cfRule>
    <cfRule type="cellIs" priority="17" dxfId="4" operator="equal" stopIfTrue="1">
      <formula>"I"</formula>
    </cfRule>
  </conditionalFormatting>
  <conditionalFormatting sqref="T11:T22 T24:T51">
    <cfRule type="cellIs" priority="12" dxfId="4" operator="equal" stopIfTrue="1">
      <formula>"No Aceptable"</formula>
    </cfRule>
    <cfRule type="cellIs" priority="13" dxfId="3" operator="equal" stopIfTrue="1">
      <formula>"Aceptable"</formula>
    </cfRule>
  </conditionalFormatting>
  <conditionalFormatting sqref="T11:T22 T24:T51">
    <cfRule type="cellIs" priority="11" dxfId="2" operator="equal" stopIfTrue="1">
      <formula>"No Aceptable o Aceptable Con Control Especifico"</formula>
    </cfRule>
  </conditionalFormatting>
  <conditionalFormatting sqref="T11:T22 T24:T51">
    <cfRule type="containsText" priority="10" dxfId="0" operator="containsText" stopIfTrue="1" text="Mejorable">
      <formula>NOT(ISERROR(SEARCH("Mejorable",T11)))</formula>
    </cfRule>
  </conditionalFormatting>
  <conditionalFormatting sqref="O23">
    <cfRule type="cellIs" priority="9" operator="equal" stopIfTrue="1">
      <formula>"10, 25, 50, 100"</formula>
    </cfRule>
  </conditionalFormatting>
  <conditionalFormatting sqref="S23">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23">
    <cfRule type="cellIs" priority="3" dxfId="4" operator="equal" stopIfTrue="1">
      <formula>"No Aceptable"</formula>
    </cfRule>
    <cfRule type="cellIs" priority="4" dxfId="3" operator="equal" stopIfTrue="1">
      <formula>"Aceptable"</formula>
    </cfRule>
  </conditionalFormatting>
  <conditionalFormatting sqref="T23">
    <cfRule type="cellIs" priority="2" dxfId="2" operator="equal" stopIfTrue="1">
      <formula>"No Aceptable o Aceptable Con Control Especifico"</formula>
    </cfRule>
  </conditionalFormatting>
  <conditionalFormatting sqref="T23">
    <cfRule type="containsText" priority="1" dxfId="0" operator="containsText" stopIfTrue="1" text="Mejorable">
      <formula>NOT(ISERROR(SEARCH("Mejorable",T23)))</formula>
    </cfRule>
  </conditionalFormatting>
  <dataValidations count="4">
    <dataValidation type="whole" allowBlank="1" showInputMessage="1" showErrorMessage="1" prompt="1 Esporadica (EE)_x000a_2 Ocasional (EO)_x000a_3 Frecuente (EF)_x000a_4 continua (EC)" sqref="N11:N5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51">
      <formula1>10</formula1>
      <formula2>100</formula2>
    </dataValidation>
    <dataValidation type="list" allowBlank="1" showInputMessage="1" showErrorMessage="1" sqref="H11:H51">
      <formula1>Hoja1!$A$2:$A$445</formula1>
    </dataValidation>
    <dataValidation type="list" allowBlank="1" showInputMessage="1" showErrorMessage="1" sqref="E11 E21 E29 E40">
      <formula1>Hoja2!$A$2:$A$82</formula1>
    </dataValidation>
  </dataValidation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1"/>
  <sheetViews>
    <sheetView showGridLines="0" zoomScale="80" zoomScaleNormal="80" workbookViewId="0" topLeftCell="A1">
      <selection activeCell="G39" sqref="G39"/>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1241</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1253</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92"/>
      <c r="F6" s="92"/>
      <c r="G6" s="92"/>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92"/>
      <c r="F7" s="92"/>
      <c r="G7" s="92"/>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93" t="s">
        <v>13</v>
      </c>
      <c r="D10" s="93" t="s">
        <v>14</v>
      </c>
      <c r="E10" s="93" t="s">
        <v>1077</v>
      </c>
      <c r="F10" s="93" t="s">
        <v>15</v>
      </c>
      <c r="G10" s="93" t="s">
        <v>16</v>
      </c>
      <c r="H10" s="93" t="s">
        <v>17</v>
      </c>
      <c r="I10" s="141"/>
      <c r="J10" s="93" t="s">
        <v>18</v>
      </c>
      <c r="K10" s="93" t="s">
        <v>19</v>
      </c>
      <c r="L10" s="93" t="s">
        <v>20</v>
      </c>
      <c r="M10" s="93" t="s">
        <v>21</v>
      </c>
      <c r="N10" s="93" t="s">
        <v>22</v>
      </c>
      <c r="O10" s="93" t="s">
        <v>37</v>
      </c>
      <c r="P10" s="93" t="s">
        <v>36</v>
      </c>
      <c r="Q10" s="93" t="s">
        <v>23</v>
      </c>
      <c r="R10" s="93" t="s">
        <v>38</v>
      </c>
      <c r="S10" s="93" t="s">
        <v>24</v>
      </c>
      <c r="T10" s="93" t="s">
        <v>25</v>
      </c>
      <c r="U10" s="93" t="s">
        <v>39</v>
      </c>
      <c r="V10" s="93" t="s">
        <v>26</v>
      </c>
      <c r="W10" s="93" t="s">
        <v>8</v>
      </c>
      <c r="X10" s="93" t="s">
        <v>9</v>
      </c>
      <c r="Y10" s="93" t="s">
        <v>10</v>
      </c>
      <c r="Z10" s="93" t="s">
        <v>31</v>
      </c>
      <c r="AA10" s="93" t="s">
        <v>27</v>
      </c>
      <c r="AB10" s="93" t="s">
        <v>28</v>
      </c>
      <c r="AC10" s="93"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75" thickBot="1">
      <c r="A11" s="113" t="s">
        <v>1254</v>
      </c>
      <c r="B11" s="113" t="s">
        <v>1195</v>
      </c>
      <c r="C11" s="112" t="str">
        <f>VLOOKUP(E11,Hoja2!A$2:C$82,2,0)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16" t="str">
        <f>VLOOKUP(E11,Hoja2!A$2:C$82,3,0)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10" t="s">
        <v>1035</v>
      </c>
      <c r="F11" s="110" t="s">
        <v>1217</v>
      </c>
      <c r="G11" s="91" t="str">
        <f>VLOOKUP(H11,Hoja1!A$1:G$445,2,0)</f>
        <v>Bacteria</v>
      </c>
      <c r="H11" s="48" t="s">
        <v>108</v>
      </c>
      <c r="I11" s="91" t="str">
        <f>VLOOKUP(H11,Hoja1!A$2:G$445,3,0)</f>
        <v>Infecciones producidas por Bacterianas</v>
      </c>
      <c r="J11" s="90"/>
      <c r="K11" s="91" t="str">
        <f>VLOOKUP(H11,Hoja1!A$2:G$445,4,0)</f>
        <v>Inspecciones planeadas e inspecciones no planeadas, procedimientos de programas de seguridad y salud en el trabajo</v>
      </c>
      <c r="L11" s="91" t="str">
        <f>VLOOKUP(H11,Hoja1!A$2:G$445,5,0)</f>
        <v>Programa de vacunación, bota pantalon, overol, guantes, tapabocas, mascarillas con filtos</v>
      </c>
      <c r="M11" s="90">
        <v>2</v>
      </c>
      <c r="N11" s="50">
        <v>3</v>
      </c>
      <c r="O11" s="50">
        <v>10</v>
      </c>
      <c r="P11" s="50">
        <f>M11*N11</f>
        <v>6</v>
      </c>
      <c r="Q11" s="50">
        <f>O11*P11</f>
        <v>60</v>
      </c>
      <c r="R11" s="51" t="str">
        <f>IF(P11=40,"MA-40",IF(P11=30,"MA-30",IF(P11=20,"A-20",IF(P11=10,"A-10",IF(P11=24,"MA-24",IF(P11=18,"A-18",IF(P11=12,"A-12",IF(P11=6,"M-6",IF(P11=8,"M-8",IF(P11=6,"M-6",IF(P11=4,"B-4",IF(P11=2,"B-2",))))))))))))</f>
        <v>M-6</v>
      </c>
      <c r="S11" s="52" t="str">
        <f aca="true" t="shared" si="0" ref="S11:S41">IF(Q11&lt;=20,"IV",IF(Q11&lt;=120,"III",IF(Q11&lt;=500,"II",IF(Q11&lt;=4000,"I"))))</f>
        <v>III</v>
      </c>
      <c r="T11" s="53" t="str">
        <f>IF(S11=0,"",IF(S11="IV","Aceptable",IF(S11="III","Mejorable",IF(S11="II","No Aceptable o Aceptable Con Control Especifico",IF(S11="I","No Aceptable","")))))</f>
        <v>Mejorable</v>
      </c>
      <c r="U11" s="111">
        <v>3</v>
      </c>
      <c r="V11" s="91" t="str">
        <f>VLOOKUP(H11,Hoja1!A$2:G$445,6,0)</f>
        <v xml:space="preserve">Enfermedades Infectocontagiosas
</v>
      </c>
      <c r="W11" s="54"/>
      <c r="X11" s="54"/>
      <c r="Y11" s="54"/>
      <c r="Z11" s="55"/>
      <c r="AA11" s="55" t="str">
        <f>VLOOKUP(H11,Hoja1!A$2:G$445,7,0)</f>
        <v xml:space="preserve">Riesgo Biológico, Autocuidado y/o Uso y manejo adecuado de E.P.P.
</v>
      </c>
      <c r="AB11" s="116" t="s">
        <v>1200</v>
      </c>
      <c r="AC11" s="116"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14"/>
      <c r="B12" s="114"/>
      <c r="C12" s="108"/>
      <c r="D12" s="117"/>
      <c r="E12" s="103"/>
      <c r="F12" s="103"/>
      <c r="G12" s="91" t="str">
        <f>VLOOKUP(H12,Hoja1!A$1:G$445,2,0)</f>
        <v>Virus</v>
      </c>
      <c r="H12" s="48" t="s">
        <v>120</v>
      </c>
      <c r="I12" s="91" t="str">
        <f>VLOOKUP(H12,Hoja1!A$2:G$445,3,0)</f>
        <v>Infecciones Virales</v>
      </c>
      <c r="J12" s="90"/>
      <c r="K12" s="91" t="str">
        <f>VLOOKUP(H12,Hoja1!A$2:G$445,4,0)</f>
        <v>Inspecciones planeadas e inspecciones no planeadas, procedimientos de programas de seguridad y salud en el trabajo</v>
      </c>
      <c r="L12" s="91" t="str">
        <f>VLOOKUP(H12,Hoja1!A$2:G$445,5,0)</f>
        <v>Programa de vacunación, bota pantalon, overol, guantes, tapabocas, mascarillas con filtos</v>
      </c>
      <c r="M12" s="90">
        <v>2</v>
      </c>
      <c r="N12" s="50">
        <v>3</v>
      </c>
      <c r="O12" s="50">
        <v>10</v>
      </c>
      <c r="P12" s="50">
        <f>M12*N12</f>
        <v>6</v>
      </c>
      <c r="Q12" s="50">
        <f>O12*P12</f>
        <v>60</v>
      </c>
      <c r="R12" s="51" t="str">
        <f>IF(P12=40,"MA-40",IF(P12=30,"MA-30",IF(P12=20,"A-20",IF(P12=10,"A-10",IF(P12=24,"MA-24",IF(P12=18,"A-18",IF(P12=12,"A-12",IF(P12=6,"M-6",IF(P12=8,"M-8",IF(P12=6,"M-6",IF(P12=4,"B-4",IF(P12=2,"B-2",))))))))))))</f>
        <v>M-6</v>
      </c>
      <c r="S12" s="52" t="str">
        <f t="shared" si="0"/>
        <v>III</v>
      </c>
      <c r="T12" s="53" t="str">
        <f>IF(S12=0,"",IF(S12="IV","Aceptable",IF(S12="III","Mejorable",IF(S12="II","No Aceptable o Aceptable Con Control Especifico",IF(S12="I","No Aceptable","")))))</f>
        <v>Mejorable</v>
      </c>
      <c r="U12" s="105"/>
      <c r="V12" s="91" t="str">
        <f>VLOOKUP(H12,Hoja1!A$2:G$445,6,0)</f>
        <v xml:space="preserve">Enfermedades Infectocontagiosas
</v>
      </c>
      <c r="W12" s="54"/>
      <c r="X12" s="54"/>
      <c r="Y12" s="54"/>
      <c r="Z12" s="55"/>
      <c r="AA12" s="55" t="str">
        <f>VLOOKUP(H12,Hoja1!A$2:G$445,7,0)</f>
        <v xml:space="preserve">Riesgo Biológico, Autocuidado y/o Uso y manejo adecuado de E.P.P.
</v>
      </c>
      <c r="AB12" s="150"/>
      <c r="AC12" s="11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91" t="str">
        <f>VLOOKUP(H13,Hoja1!A$1:G$445,2,0)</f>
        <v>INFRAROJA, ULTRAVIOLETA, VISIBLE, RADIOFRECUENCIA, MICROONDAS, LASER</v>
      </c>
      <c r="H13" s="48" t="s">
        <v>67</v>
      </c>
      <c r="I13" s="91" t="str">
        <f>VLOOKUP(H13,Hoja1!A$2:G$445,3,0)</f>
        <v>CÁNCER, LESIONES DÉRMICAS Y OCULARES</v>
      </c>
      <c r="J13" s="56"/>
      <c r="K13" s="91" t="str">
        <f>VLOOKUP(H13,Hoja1!A$2:G$445,4,0)</f>
        <v>Inspecciones planeadas e inspecciones no planeadas, procedimientos de programas de seguridad y salud en el trabajo</v>
      </c>
      <c r="L13" s="91" t="str">
        <f>VLOOKUP(H13,Hoja1!A$2:G$445,5,0)</f>
        <v>PROGRAMA BLOQUEADOR SOLAR</v>
      </c>
      <c r="M13" s="56">
        <v>2</v>
      </c>
      <c r="N13" s="57">
        <v>2</v>
      </c>
      <c r="O13" s="57">
        <v>10</v>
      </c>
      <c r="P13" s="50">
        <f aca="true" t="shared" si="1" ref="P13:P41">M13*N13</f>
        <v>4</v>
      </c>
      <c r="Q13" s="50">
        <f aca="true" t="shared" si="2" ref="Q13:Q41">O13*P13</f>
        <v>40</v>
      </c>
      <c r="R13" s="58" t="str">
        <f aca="true" t="shared" si="3" ref="R13:R41">IF(P13=40,"MA-40",IF(P13=30,"MA-30",IF(P13=20,"A-20",IF(P13=10,"A-10",IF(P13=24,"MA-24",IF(P13=18,"A-18",IF(P13=12,"A-12",IF(P13=6,"M-6",IF(P13=8,"M-8",IF(P13=6,"M-6",IF(P13=4,"B-4",IF(P13=2,"B-2",))))))))))))</f>
        <v>B-4</v>
      </c>
      <c r="S13" s="59" t="str">
        <f t="shared" si="0"/>
        <v>III</v>
      </c>
      <c r="T13" s="60" t="str">
        <f aca="true" t="shared" si="4" ref="T13:T41">IF(S13=0,"",IF(S13="IV","Aceptable",IF(S13="III","Mejorable",IF(S13="II","No Aceptable o Aceptable Con Control Especifico",IF(S13="I","No Aceptable","")))))</f>
        <v>Mejorable</v>
      </c>
      <c r="U13" s="105"/>
      <c r="V13" s="91" t="str">
        <f>VLOOKUP(H13,Hoja1!A$2:G$445,6,0)</f>
        <v>CÁNCER</v>
      </c>
      <c r="W13" s="61"/>
      <c r="X13" s="61"/>
      <c r="Y13" s="61"/>
      <c r="Z13" s="62"/>
      <c r="AA13" s="55" t="str">
        <f>VLOOKUP(H13,Hoja1!A$2:G$445,7,0)</f>
        <v>N/A</v>
      </c>
      <c r="AB13" s="61" t="s">
        <v>1201</v>
      </c>
      <c r="AC13" s="11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63.75">
      <c r="A14" s="114"/>
      <c r="B14" s="114"/>
      <c r="C14" s="108"/>
      <c r="D14" s="117"/>
      <c r="E14" s="103"/>
      <c r="F14" s="103"/>
      <c r="G14" s="91" t="str">
        <f>VLOOKUP(H14,Hoja1!A$1:G$445,2,0)</f>
        <v>NATURALEZA DE LA TAREA</v>
      </c>
      <c r="H14" s="48" t="s">
        <v>76</v>
      </c>
      <c r="I14" s="91" t="str">
        <f>VLOOKUP(H14,Hoja1!A$2:G$445,3,0)</f>
        <v>ESTRÉS,  TRANSTORNOS DEL SUEÑO</v>
      </c>
      <c r="J14" s="56"/>
      <c r="K14" s="91" t="str">
        <f>VLOOKUP(H14,Hoja1!A$2:G$445,4,0)</f>
        <v>N/A</v>
      </c>
      <c r="L14" s="91" t="str">
        <f>VLOOKUP(H14,Hoja1!A$2:G$445,5,0)</f>
        <v>PVE PSICOSOCIAL</v>
      </c>
      <c r="M14" s="56">
        <v>2</v>
      </c>
      <c r="N14" s="57">
        <v>3</v>
      </c>
      <c r="O14" s="57">
        <v>10</v>
      </c>
      <c r="P14" s="50">
        <f t="shared" si="1"/>
        <v>6</v>
      </c>
      <c r="Q14" s="50">
        <f t="shared" si="2"/>
        <v>60</v>
      </c>
      <c r="R14" s="58" t="str">
        <f t="shared" si="3"/>
        <v>M-6</v>
      </c>
      <c r="S14" s="59" t="str">
        <f t="shared" si="0"/>
        <v>III</v>
      </c>
      <c r="T14" s="60" t="str">
        <f t="shared" si="4"/>
        <v>Mejorable</v>
      </c>
      <c r="U14" s="105"/>
      <c r="V14" s="91" t="str">
        <f>VLOOKUP(H14,Hoja1!A$2:G$445,6,0)</f>
        <v>ESTRÉS</v>
      </c>
      <c r="W14" s="61"/>
      <c r="X14" s="61"/>
      <c r="Y14" s="61"/>
      <c r="Z14" s="62"/>
      <c r="AA14" s="55" t="str">
        <f>VLOOKUP(H14,Hoja1!A$2:G$445,7,0)</f>
        <v>N/A</v>
      </c>
      <c r="AB14" s="61" t="s">
        <v>1202</v>
      </c>
      <c r="AC14" s="11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14"/>
      <c r="B15" s="114"/>
      <c r="C15" s="108"/>
      <c r="D15" s="117"/>
      <c r="E15" s="103"/>
      <c r="F15" s="103"/>
      <c r="G15" s="91" t="str">
        <f>VLOOKUP(H15,Hoja1!A$1:G$445,2,0)</f>
        <v>Forzadas, Prolongadas</v>
      </c>
      <c r="H15" s="48" t="s">
        <v>40</v>
      </c>
      <c r="I15" s="91" t="str">
        <f>VLOOKUP(H15,Hoja1!A$2:G$445,3,0)</f>
        <v xml:space="preserve">Lesiones osteomusculares, lesiones osteoarticulares
</v>
      </c>
      <c r="J15" s="56"/>
      <c r="K15" s="91" t="str">
        <f>VLOOKUP(H15,Hoja1!A$2:G$445,4,0)</f>
        <v>Inspecciones planeadas e inspecciones no planeadas, procedimientos de programas de seguridad y salud en el trabajo</v>
      </c>
      <c r="L15" s="91" t="str">
        <f>VLOOKUP(H15,Hoja1!A$2:G$445,5,0)</f>
        <v>PVE Biomecánico, programa pausas activas, exámenes periódicos, recomendaciones, control de posturas</v>
      </c>
      <c r="M15" s="56">
        <v>2</v>
      </c>
      <c r="N15" s="57">
        <v>3</v>
      </c>
      <c r="O15" s="57">
        <v>25</v>
      </c>
      <c r="P15" s="50">
        <f t="shared" si="1"/>
        <v>6</v>
      </c>
      <c r="Q15" s="50">
        <f t="shared" si="2"/>
        <v>150</v>
      </c>
      <c r="R15" s="58" t="str">
        <f t="shared" si="3"/>
        <v>M-6</v>
      </c>
      <c r="S15" s="59" t="str">
        <f t="shared" si="0"/>
        <v>II</v>
      </c>
      <c r="T15" s="60" t="str">
        <f t="shared" si="4"/>
        <v>No Aceptable o Aceptable Con Control Especifico</v>
      </c>
      <c r="U15" s="105"/>
      <c r="V15" s="91" t="str">
        <f>VLOOKUP(H15,Hoja1!A$2:G$445,6,0)</f>
        <v>Enfermedades Osteomusculares</v>
      </c>
      <c r="W15" s="61"/>
      <c r="X15" s="61"/>
      <c r="Y15" s="61"/>
      <c r="Z15" s="62"/>
      <c r="AA15" s="55" t="str">
        <f>VLOOKUP(H15,Hoja1!A$2:G$445,7,0)</f>
        <v>Prevención en lesiones osteomusculares, líderes de pausas activas</v>
      </c>
      <c r="AB15" s="61" t="s">
        <v>1203</v>
      </c>
      <c r="AC15" s="11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14"/>
      <c r="B16" s="114"/>
      <c r="C16" s="108"/>
      <c r="D16" s="117"/>
      <c r="E16" s="103"/>
      <c r="F16" s="103"/>
      <c r="G16" s="91" t="str">
        <f>VLOOKUP(H16,Hoja1!A$1:G$445,2,0)</f>
        <v>Movimientos repetitivos, Miembros Superiores</v>
      </c>
      <c r="H16" s="48" t="s">
        <v>47</v>
      </c>
      <c r="I16" s="91" t="str">
        <f>VLOOKUP(H16,Hoja1!A$2:G$445,3,0)</f>
        <v>Lesiones Musculoesqueléticas</v>
      </c>
      <c r="J16" s="56"/>
      <c r="K16" s="91" t="str">
        <f>VLOOKUP(H16,Hoja1!A$2:G$445,4,0)</f>
        <v>N/A</v>
      </c>
      <c r="L16" s="91" t="str">
        <f>VLOOKUP(H16,Hoja1!A$2:G$445,5,0)</f>
        <v>PVE BIomécanico, programa pausas activas, examenes periódicos, recomendaicones, control de posturas</v>
      </c>
      <c r="M16" s="56">
        <v>2</v>
      </c>
      <c r="N16" s="57">
        <v>2</v>
      </c>
      <c r="O16" s="57">
        <v>10</v>
      </c>
      <c r="P16" s="50">
        <f t="shared" si="1"/>
        <v>4</v>
      </c>
      <c r="Q16" s="50">
        <f t="shared" si="2"/>
        <v>40</v>
      </c>
      <c r="R16" s="58" t="str">
        <f t="shared" si="3"/>
        <v>B-4</v>
      </c>
      <c r="S16" s="59" t="str">
        <f t="shared" si="0"/>
        <v>III</v>
      </c>
      <c r="T16" s="60" t="str">
        <f t="shared" si="4"/>
        <v>Mejorable</v>
      </c>
      <c r="U16" s="105"/>
      <c r="V16" s="91" t="str">
        <f>VLOOKUP(H16,Hoja1!A$2:G$445,6,0)</f>
        <v>Enfermedades musculoesqueleticas</v>
      </c>
      <c r="W16" s="61"/>
      <c r="X16" s="61"/>
      <c r="Y16" s="61"/>
      <c r="Z16" s="62"/>
      <c r="AA16" s="55" t="str">
        <f>VLOOKUP(H16,Hoja1!A$2:G$445,7,0)</f>
        <v>Prevención en lesiones osteomusculares, líderes de pausas activas</v>
      </c>
      <c r="AB16" s="61" t="s">
        <v>1203</v>
      </c>
      <c r="AC16" s="11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14"/>
      <c r="B17" s="114"/>
      <c r="C17" s="108"/>
      <c r="D17" s="117"/>
      <c r="E17" s="103"/>
      <c r="F17" s="103"/>
      <c r="G17" s="91" t="str">
        <f>VLOOKUP(H17,Hoja1!A$1:G$445,2,0)</f>
        <v>Atropellamiento, Envestir</v>
      </c>
      <c r="H17" s="48" t="s">
        <v>1187</v>
      </c>
      <c r="I17" s="91" t="str">
        <f>VLOOKUP(H17,Hoja1!A$2:G$445,3,0)</f>
        <v>Lesiones, pérdidas materiales, muerte</v>
      </c>
      <c r="J17" s="56"/>
      <c r="K17" s="91" t="str">
        <f>VLOOKUP(H17,Hoja1!A$2:G$445,4,0)</f>
        <v>Inspecciones planeadas e inspecciones no planeadas, procedimientos de programas de seguridad y salud en el trabajo</v>
      </c>
      <c r="L17" s="91" t="str">
        <f>VLOOKUP(H17,Hoja1!A$2:G$445,5,0)</f>
        <v>Programa de seguridad vial, señalización</v>
      </c>
      <c r="M17" s="56">
        <v>2</v>
      </c>
      <c r="N17" s="57">
        <v>3</v>
      </c>
      <c r="O17" s="57">
        <v>60</v>
      </c>
      <c r="P17" s="50">
        <f t="shared" si="1"/>
        <v>6</v>
      </c>
      <c r="Q17" s="50">
        <f t="shared" si="2"/>
        <v>360</v>
      </c>
      <c r="R17" s="58" t="str">
        <f t="shared" si="3"/>
        <v>M-6</v>
      </c>
      <c r="S17" s="59" t="str">
        <f t="shared" si="0"/>
        <v>II</v>
      </c>
      <c r="T17" s="60" t="str">
        <f t="shared" si="4"/>
        <v>No Aceptable o Aceptable Con Control Especifico</v>
      </c>
      <c r="U17" s="105"/>
      <c r="V17" s="91" t="str">
        <f>VLOOKUP(H17,Hoja1!A$2:G$445,6,0)</f>
        <v>Muerte</v>
      </c>
      <c r="W17" s="61"/>
      <c r="X17" s="61"/>
      <c r="Y17" s="61"/>
      <c r="Z17" s="62"/>
      <c r="AA17" s="55" t="str">
        <f>VLOOKUP(H17,Hoja1!A$2:G$445,7,0)</f>
        <v>Seguridad vial y manejo defensivo, aseguramiento de áreas de trabajo</v>
      </c>
      <c r="AB17" s="61" t="s">
        <v>1204</v>
      </c>
      <c r="AC17" s="11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 r="A18" s="114"/>
      <c r="B18" s="114"/>
      <c r="C18" s="108"/>
      <c r="D18" s="117"/>
      <c r="E18" s="103"/>
      <c r="F18" s="103"/>
      <c r="G18" s="91" t="str">
        <f>VLOOKUP(H18,Hoja1!A$1:G$445,2,0)</f>
        <v>Superficies de trabajo irregulares o deslizantes</v>
      </c>
      <c r="H18" s="48" t="s">
        <v>597</v>
      </c>
      <c r="I18" s="91" t="str">
        <f>VLOOKUP(H18,Hoja1!A$2:G$445,3,0)</f>
        <v>Caidas del mismo nivel, fracturas, golpe con objetos, caídas de objetos, obstrucción de rutas de evacuación</v>
      </c>
      <c r="J18" s="56"/>
      <c r="K18" s="91" t="str">
        <f>VLOOKUP(H18,Hoja1!A$2:G$445,4,0)</f>
        <v>N/A</v>
      </c>
      <c r="L18" s="91" t="str">
        <f>VLOOKUP(H18,Hoja1!A$2:G$445,5,0)</f>
        <v>N/A</v>
      </c>
      <c r="M18" s="56">
        <v>2</v>
      </c>
      <c r="N18" s="57">
        <v>3</v>
      </c>
      <c r="O18" s="57">
        <v>25</v>
      </c>
      <c r="P18" s="50">
        <f t="shared" si="1"/>
        <v>6</v>
      </c>
      <c r="Q18" s="50">
        <f t="shared" si="2"/>
        <v>150</v>
      </c>
      <c r="R18" s="58" t="str">
        <f t="shared" si="3"/>
        <v>M-6</v>
      </c>
      <c r="S18" s="59" t="str">
        <f t="shared" si="0"/>
        <v>II</v>
      </c>
      <c r="T18" s="60" t="str">
        <f t="shared" si="4"/>
        <v>No Aceptable o Aceptable Con Control Especifico</v>
      </c>
      <c r="U18" s="105"/>
      <c r="V18" s="91" t="str">
        <f>VLOOKUP(H18,Hoja1!A$2:G$445,6,0)</f>
        <v>Caídas de distinto nivel</v>
      </c>
      <c r="W18" s="61"/>
      <c r="X18" s="61"/>
      <c r="Y18" s="61"/>
      <c r="Z18" s="62"/>
      <c r="AA18" s="55" t="str">
        <f>VLOOKUP(H18,Hoja1!A$2:G$445,7,0)</f>
        <v>Pautas Básicas en orden y aseo en el lugar de trabajo, actos y condiciones inseguras</v>
      </c>
      <c r="AB18" s="61" t="s">
        <v>1205</v>
      </c>
      <c r="AC18" s="11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114"/>
      <c r="B19" s="114"/>
      <c r="C19" s="108"/>
      <c r="D19" s="117"/>
      <c r="E19" s="103"/>
      <c r="F19" s="103"/>
      <c r="G19" s="91" t="str">
        <f>VLOOKUP(H19,Hoja1!A$1:G$445,2,0)</f>
        <v>Atraco, golpiza, atentados y secuestrados</v>
      </c>
      <c r="H19" s="48" t="s">
        <v>57</v>
      </c>
      <c r="I19" s="91" t="str">
        <f>VLOOKUP(H19,Hoja1!A$2:G$445,3,0)</f>
        <v>Estrés, golpes, Secuestros</v>
      </c>
      <c r="J19" s="56"/>
      <c r="K19" s="91" t="str">
        <f>VLOOKUP(H19,Hoja1!A$2:G$445,4,0)</f>
        <v>Inspecciones planeadas e inspecciones no planeadas, procedimientos de programas de seguridad y salud en el trabajo</v>
      </c>
      <c r="L19" s="91" t="str">
        <f>VLOOKUP(H19,Hoja1!A$2:G$445,5,0)</f>
        <v xml:space="preserve">Uniformes Corporativos, Caquetas corporativas, Carnetización
</v>
      </c>
      <c r="M19" s="56">
        <v>2</v>
      </c>
      <c r="N19" s="57">
        <v>3</v>
      </c>
      <c r="O19" s="57">
        <v>60</v>
      </c>
      <c r="P19" s="50">
        <f t="shared" si="1"/>
        <v>6</v>
      </c>
      <c r="Q19" s="50">
        <f t="shared" si="2"/>
        <v>360</v>
      </c>
      <c r="R19" s="58" t="str">
        <f t="shared" si="3"/>
        <v>M-6</v>
      </c>
      <c r="S19" s="59" t="str">
        <f t="shared" si="0"/>
        <v>II</v>
      </c>
      <c r="T19" s="60" t="str">
        <f t="shared" si="4"/>
        <v>No Aceptable o Aceptable Con Control Especifico</v>
      </c>
      <c r="U19" s="105"/>
      <c r="V19" s="91" t="str">
        <f>VLOOKUP(H19,Hoja1!A$2:G$445,6,0)</f>
        <v>Secuestros</v>
      </c>
      <c r="W19" s="61"/>
      <c r="X19" s="61"/>
      <c r="Y19" s="61"/>
      <c r="Z19" s="62"/>
      <c r="AA19" s="55" t="str">
        <f>VLOOKUP(H19,Hoja1!A$2:G$445,7,0)</f>
        <v>N/A</v>
      </c>
      <c r="AB19" s="61" t="s">
        <v>1206</v>
      </c>
      <c r="AC19" s="11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14"/>
      <c r="B20" s="114"/>
      <c r="C20" s="148"/>
      <c r="D20" s="146"/>
      <c r="E20" s="145"/>
      <c r="F20" s="145"/>
      <c r="G20" s="91" t="str">
        <f>VLOOKUP(H20,Hoja1!A$1:G$445,2,0)</f>
        <v>SISMOS, INCENDIOS, INUNDACIONES, TERREMOTOS, VENDAVALES, DERRUMBE</v>
      </c>
      <c r="H20" s="48" t="s">
        <v>62</v>
      </c>
      <c r="I20" s="91" t="str">
        <f>VLOOKUP(H20,Hoja1!A$2:G$445,3,0)</f>
        <v>SISMOS, INCENDIOS, INUNDACIONES, TERREMOTOS, VENDAVALES</v>
      </c>
      <c r="J20" s="56"/>
      <c r="K20" s="91" t="str">
        <f>VLOOKUP(H20,Hoja1!A$2:G$445,4,0)</f>
        <v>Inspecciones planeadas e inspecciones no planeadas, procedimientos de programas de seguridad y salud en el trabajo</v>
      </c>
      <c r="L20" s="91" t="str">
        <f>VLOOKUP(H20,Hoja1!A$2:G$445,5,0)</f>
        <v>BRIGADAS DE EMERGENCIAS</v>
      </c>
      <c r="M20" s="56">
        <v>2</v>
      </c>
      <c r="N20" s="57">
        <v>1</v>
      </c>
      <c r="O20" s="57">
        <v>100</v>
      </c>
      <c r="P20" s="50">
        <f t="shared" si="1"/>
        <v>2</v>
      </c>
      <c r="Q20" s="50">
        <f t="shared" si="2"/>
        <v>200</v>
      </c>
      <c r="R20" s="58" t="str">
        <f t="shared" si="3"/>
        <v>B-2</v>
      </c>
      <c r="S20" s="59" t="str">
        <f t="shared" si="0"/>
        <v>II</v>
      </c>
      <c r="T20" s="60" t="str">
        <f t="shared" si="4"/>
        <v>No Aceptable o Aceptable Con Control Especifico</v>
      </c>
      <c r="U20" s="106"/>
      <c r="V20" s="91" t="str">
        <f>VLOOKUP(H20,Hoja1!A$2:G$445,6,0)</f>
        <v>MUERTE</v>
      </c>
      <c r="W20" s="61"/>
      <c r="X20" s="61"/>
      <c r="Y20" s="61"/>
      <c r="Z20" s="62" t="s">
        <v>1226</v>
      </c>
      <c r="AA20" s="55" t="str">
        <f>VLOOKUP(H20,Hoja1!A$2:G$445,7,0)</f>
        <v>ENTRENAMIENTO DE LA BRIGADA; DIVULGACIÓN DE PLAN DE EMERGENCIA</v>
      </c>
      <c r="AB20" s="61" t="s">
        <v>1207</v>
      </c>
      <c r="AC20" s="150"/>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14"/>
      <c r="B21" s="114"/>
      <c r="C21" s="118" t="s">
        <v>1185</v>
      </c>
      <c r="D21" s="120" t="s">
        <v>1184</v>
      </c>
      <c r="E21" s="94" t="s">
        <v>1018</v>
      </c>
      <c r="F21" s="94" t="s">
        <v>1197</v>
      </c>
      <c r="G21" s="89" t="str">
        <f>VLOOKUP(H21,Hoja1!A$1:G$445,2,0)</f>
        <v>Virus</v>
      </c>
      <c r="H21" s="24" t="s">
        <v>120</v>
      </c>
      <c r="I21" s="89" t="str">
        <f>VLOOKUP(H21,Hoja1!A$2:G$445,3,0)</f>
        <v>Infecciones Virales</v>
      </c>
      <c r="J21" s="18"/>
      <c r="K21" s="89" t="str">
        <f>VLOOKUP(H21,Hoja1!A$2:G$445,4,0)</f>
        <v>Inspecciones planeadas e inspecciones no planeadas, procedimientos de programas de seguridad y salud en el trabajo</v>
      </c>
      <c r="L21" s="89" t="str">
        <f>VLOOKUP(H21,Hoja1!A$2:G$445,5,0)</f>
        <v>Programa de vacunación, bota pantalon, overol, guantes, tapabocas, mascarillas con filtos</v>
      </c>
      <c r="M21" s="88">
        <v>2</v>
      </c>
      <c r="N21" s="25">
        <v>3</v>
      </c>
      <c r="O21" s="25">
        <v>10</v>
      </c>
      <c r="P21" s="25">
        <f t="shared" si="1"/>
        <v>6</v>
      </c>
      <c r="Q21" s="25">
        <f t="shared" si="2"/>
        <v>60</v>
      </c>
      <c r="R21" s="31" t="str">
        <f t="shared" si="3"/>
        <v>M-6</v>
      </c>
      <c r="S21" s="32" t="str">
        <f t="shared" si="0"/>
        <v>III</v>
      </c>
      <c r="T21" s="33" t="str">
        <f t="shared" si="4"/>
        <v>Mejorable</v>
      </c>
      <c r="U21" s="97">
        <v>9</v>
      </c>
      <c r="V21" s="89" t="str">
        <f>VLOOKUP(H21,Hoja1!A$2:G$445,6,0)</f>
        <v xml:space="preserve">Enfermedades Infectocontagiosas
</v>
      </c>
      <c r="W21" s="20"/>
      <c r="X21" s="20"/>
      <c r="Y21" s="20"/>
      <c r="Z21" s="17"/>
      <c r="AA21" s="22" t="str">
        <f>VLOOKUP(H21,Hoja1!A$2:G$445,7,0)</f>
        <v xml:space="preserve">Riesgo Biológico, Autocuidado y/o Uso y manejo adecuado de E.P.P.
</v>
      </c>
      <c r="AB21" s="26" t="s">
        <v>1200</v>
      </c>
      <c r="AC21" s="100" t="s">
        <v>1209</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14"/>
      <c r="B22" s="114"/>
      <c r="C22" s="101"/>
      <c r="D22" s="121"/>
      <c r="E22" s="95"/>
      <c r="F22" s="95"/>
      <c r="G22" s="89" t="str">
        <f>VLOOKUP(H22,Hoja1!A$1:G$445,2,0)</f>
        <v>INFRAROJA, ULTRAVIOLETA, VISIBLE, RADIOFRECUENCIA, MICROONDAS, LASER</v>
      </c>
      <c r="H22" s="24" t="s">
        <v>67</v>
      </c>
      <c r="I22" s="89" t="str">
        <f>VLOOKUP(H22,Hoja1!A$2:G$445,3,0)</f>
        <v>CÁNCER, LESIONES DÉRMICAS Y OCULARES</v>
      </c>
      <c r="J22" s="18"/>
      <c r="K22" s="89" t="str">
        <f>VLOOKUP(H22,Hoja1!A$2:G$445,4,0)</f>
        <v>Inspecciones planeadas e inspecciones no planeadas, procedimientos de programas de seguridad y salud en el trabajo</v>
      </c>
      <c r="L22" s="89" t="str">
        <f>VLOOKUP(H22,Hoja1!A$2:G$445,5,0)</f>
        <v>PROGRAMA BLOQUEADOR SOLAR</v>
      </c>
      <c r="M22" s="18">
        <v>2</v>
      </c>
      <c r="N22" s="19">
        <v>3</v>
      </c>
      <c r="O22" s="19">
        <v>10</v>
      </c>
      <c r="P22" s="25">
        <f t="shared" si="1"/>
        <v>6</v>
      </c>
      <c r="Q22" s="25">
        <f t="shared" si="2"/>
        <v>60</v>
      </c>
      <c r="R22" s="31" t="str">
        <f t="shared" si="3"/>
        <v>M-6</v>
      </c>
      <c r="S22" s="32" t="str">
        <f t="shared" si="0"/>
        <v>III</v>
      </c>
      <c r="T22" s="33" t="str">
        <f t="shared" si="4"/>
        <v>Mejorable</v>
      </c>
      <c r="U22" s="98"/>
      <c r="V22" s="89" t="str">
        <f>VLOOKUP(H22,Hoja1!A$2:G$445,6,0)</f>
        <v>CÁNCER</v>
      </c>
      <c r="W22" s="20"/>
      <c r="X22" s="20"/>
      <c r="Y22" s="20"/>
      <c r="Z22" s="17"/>
      <c r="AA22" s="22" t="str">
        <f>VLOOKUP(H22,Hoja1!A$2:G$445,7,0)</f>
        <v>N/A</v>
      </c>
      <c r="AB22" s="20" t="s">
        <v>1201</v>
      </c>
      <c r="AC22" s="101"/>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114"/>
      <c r="B23" s="114"/>
      <c r="C23" s="101"/>
      <c r="D23" s="121"/>
      <c r="E23" s="95"/>
      <c r="F23" s="95"/>
      <c r="G23" s="89" t="str">
        <f>VLOOKUP(H23,Hoja1!A$1:G$445,2,0)</f>
        <v>NATURALEZA DE LA TAREA</v>
      </c>
      <c r="H23" s="24" t="s">
        <v>76</v>
      </c>
      <c r="I23" s="89" t="str">
        <f>VLOOKUP(H23,Hoja1!A$2:G$445,3,0)</f>
        <v>ESTRÉS,  TRANSTORNOS DEL SUEÑO</v>
      </c>
      <c r="J23" s="18"/>
      <c r="K23" s="89" t="str">
        <f>VLOOKUP(H23,Hoja1!A$2:G$445,4,0)</f>
        <v>N/A</v>
      </c>
      <c r="L23" s="89" t="str">
        <f>VLOOKUP(H23,Hoja1!A$2:G$445,5,0)</f>
        <v>PVE PSICOSOCIAL</v>
      </c>
      <c r="M23" s="18">
        <v>2</v>
      </c>
      <c r="N23" s="19">
        <v>3</v>
      </c>
      <c r="O23" s="19">
        <v>10</v>
      </c>
      <c r="P23" s="25">
        <f t="shared" si="1"/>
        <v>6</v>
      </c>
      <c r="Q23" s="25">
        <f t="shared" si="2"/>
        <v>60</v>
      </c>
      <c r="R23" s="31" t="str">
        <f t="shared" si="3"/>
        <v>M-6</v>
      </c>
      <c r="S23" s="32" t="str">
        <f t="shared" si="0"/>
        <v>III</v>
      </c>
      <c r="T23" s="33" t="str">
        <f t="shared" si="4"/>
        <v>Mejorable</v>
      </c>
      <c r="U23" s="98"/>
      <c r="V23" s="89" t="str">
        <f>VLOOKUP(H23,Hoja1!A$2:G$445,6,0)</f>
        <v>ESTRÉS</v>
      </c>
      <c r="W23" s="20"/>
      <c r="X23" s="20"/>
      <c r="Y23" s="20"/>
      <c r="Z23" s="17"/>
      <c r="AA23" s="22" t="str">
        <f>VLOOKUP(H23,Hoja1!A$2:G$445,7,0)</f>
        <v>N/A</v>
      </c>
      <c r="AB23" s="20" t="s">
        <v>1202</v>
      </c>
      <c r="AC23" s="10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14"/>
      <c r="B24" s="114"/>
      <c r="C24" s="101"/>
      <c r="D24" s="121"/>
      <c r="E24" s="95"/>
      <c r="F24" s="95"/>
      <c r="G24" s="89" t="str">
        <f>VLOOKUP(H24,Hoja1!A$1:G$445,2,0)</f>
        <v>MATERIAL PARTICULADO</v>
      </c>
      <c r="H24" s="24" t="s">
        <v>269</v>
      </c>
      <c r="I24" s="89" t="str">
        <f>VLOOKUP(H24,Hoja1!A$2:G$445,3,0)</f>
        <v>NEUMOCONIOSIS, BRONQUITIS, ASMA, SILICOSIS</v>
      </c>
      <c r="J24" s="18"/>
      <c r="K24" s="89" t="str">
        <f>VLOOKUP(H24,Hoja1!A$2:G$445,4,0)</f>
        <v>Inspecciones planeadas e inspecciones no planeadas, procedimientos de programas de seguridad y salud en el trabajo</v>
      </c>
      <c r="L24" s="89" t="str">
        <f>VLOOKUP(H24,Hoja1!A$2:G$445,5,0)</f>
        <v>EPP MASCARILLAS Y FILTROS</v>
      </c>
      <c r="M24" s="88">
        <v>2</v>
      </c>
      <c r="N24" s="25">
        <v>3</v>
      </c>
      <c r="O24" s="25">
        <v>25</v>
      </c>
      <c r="P24" s="25">
        <f aca="true" t="shared" si="5" ref="P24">M24*N24</f>
        <v>6</v>
      </c>
      <c r="Q24" s="25">
        <f aca="true" t="shared" si="6" ref="Q24">O24*P24</f>
        <v>150</v>
      </c>
      <c r="R24" s="31" t="str">
        <f aca="true" t="shared" si="7" ref="R24">IF(P24=40,"MA-40",IF(P24=30,"MA-30",IF(P24=20,"A-20",IF(P24=10,"A-10",IF(P24=24,"MA-24",IF(P24=18,"A-18",IF(P24=12,"A-12",IF(P24=6,"M-6",IF(P24=8,"M-8",IF(P24=6,"M-6",IF(P24=4,"B-4",IF(P24=2,"B-2",))))))))))))</f>
        <v>M-6</v>
      </c>
      <c r="S24" s="32" t="str">
        <f aca="true" t="shared" si="8" ref="S24">IF(Q24&lt;=20,"IV",IF(Q24&lt;=120,"III",IF(Q24&lt;=500,"II",IF(Q24&lt;=4000,"I"))))</f>
        <v>II</v>
      </c>
      <c r="T24" s="33" t="str">
        <f aca="true" t="shared" si="9" ref="T24">IF(S24=0,"",IF(S24="IV","Aceptable",IF(S24="III","Mejorable",IF(S24="II","No Aceptable o Aceptable Con Control Especifico",IF(S24="I","No Aceptable","")))))</f>
        <v>No Aceptable o Aceptable Con Control Especifico</v>
      </c>
      <c r="U24" s="98"/>
      <c r="V24" s="89" t="str">
        <f>VLOOKUP(H24,Hoja1!A$2:G$445,6,0)</f>
        <v>NEUMOCONIOSIS</v>
      </c>
      <c r="W24" s="20"/>
      <c r="X24" s="20"/>
      <c r="Y24" s="20"/>
      <c r="Z24" s="17"/>
      <c r="AA24" s="22" t="str">
        <f>VLOOKUP(H24,Hoja1!A$2:G$445,7,0)</f>
        <v>USO Y MANEJO DE LOS EPP</v>
      </c>
      <c r="AB24" s="26" t="s">
        <v>1233</v>
      </c>
      <c r="AC24" s="10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14"/>
      <c r="B25" s="114"/>
      <c r="C25" s="101"/>
      <c r="D25" s="121"/>
      <c r="E25" s="95"/>
      <c r="F25" s="95"/>
      <c r="G25" s="89" t="str">
        <f>VLOOKUP(H25,Hoja1!A$1:G$445,2,0)</f>
        <v>Forzadas, Prolongadas</v>
      </c>
      <c r="H25" s="24" t="s">
        <v>40</v>
      </c>
      <c r="I25" s="89" t="str">
        <f>VLOOKUP(H25,Hoja1!A$2:G$445,3,0)</f>
        <v xml:space="preserve">Lesiones osteomusculares, lesiones osteoarticulares
</v>
      </c>
      <c r="J25" s="18"/>
      <c r="K25" s="89" t="str">
        <f>VLOOKUP(H25,Hoja1!A$2:G$445,4,0)</f>
        <v>Inspecciones planeadas e inspecciones no planeadas, procedimientos de programas de seguridad y salud en el trabajo</v>
      </c>
      <c r="L25" s="89" t="str">
        <f>VLOOKUP(H25,Hoja1!A$2:G$445,5,0)</f>
        <v>PVE Biomecánico, programa pausas activas, exámenes periódicos, recomendaciones, control de posturas</v>
      </c>
      <c r="M25" s="18">
        <v>2</v>
      </c>
      <c r="N25" s="19">
        <v>3</v>
      </c>
      <c r="O25" s="19">
        <v>25</v>
      </c>
      <c r="P25" s="25">
        <f t="shared" si="1"/>
        <v>6</v>
      </c>
      <c r="Q25" s="25">
        <f t="shared" si="2"/>
        <v>150</v>
      </c>
      <c r="R25" s="31" t="str">
        <f t="shared" si="3"/>
        <v>M-6</v>
      </c>
      <c r="S25" s="32" t="str">
        <f t="shared" si="0"/>
        <v>II</v>
      </c>
      <c r="T25" s="33" t="str">
        <f t="shared" si="4"/>
        <v>No Aceptable o Aceptable Con Control Especifico</v>
      </c>
      <c r="U25" s="98"/>
      <c r="V25" s="89" t="str">
        <f>VLOOKUP(H25,Hoja1!A$2:G$445,6,0)</f>
        <v>Enfermedades Osteomusculares</v>
      </c>
      <c r="W25" s="20"/>
      <c r="X25" s="20"/>
      <c r="Y25" s="20"/>
      <c r="Z25" s="17"/>
      <c r="AA25" s="22" t="str">
        <f>VLOOKUP(H25,Hoja1!A$2:G$445,7,0)</f>
        <v>Prevención en lesiones osteomusculares, líderes de pausas activas</v>
      </c>
      <c r="AB25" s="20" t="s">
        <v>1203</v>
      </c>
      <c r="AC25" s="10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14"/>
      <c r="B26" s="114"/>
      <c r="C26" s="101"/>
      <c r="D26" s="121"/>
      <c r="E26" s="95"/>
      <c r="F26" s="95"/>
      <c r="G26" s="89" t="str">
        <f>VLOOKUP(H26,Hoja1!A$1:G$445,2,0)</f>
        <v>Movimientos repetitivos, Miembros Superiores</v>
      </c>
      <c r="H26" s="24" t="s">
        <v>47</v>
      </c>
      <c r="I26" s="89" t="str">
        <f>VLOOKUP(H26,Hoja1!A$2:G$445,3,0)</f>
        <v>Lesiones Musculoesqueléticas</v>
      </c>
      <c r="J26" s="18"/>
      <c r="K26" s="89" t="str">
        <f>VLOOKUP(H26,Hoja1!A$2:G$445,4,0)</f>
        <v>N/A</v>
      </c>
      <c r="L26" s="89" t="str">
        <f>VLOOKUP(H26,Hoja1!A$2:G$445,5,0)</f>
        <v>PVE BIomécanico, programa pausas activas, examenes periódicos, recomendaicones, control de posturas</v>
      </c>
      <c r="M26" s="18">
        <v>2</v>
      </c>
      <c r="N26" s="19">
        <v>3</v>
      </c>
      <c r="O26" s="19">
        <v>10</v>
      </c>
      <c r="P26" s="25">
        <f t="shared" si="1"/>
        <v>6</v>
      </c>
      <c r="Q26" s="25">
        <f t="shared" si="2"/>
        <v>60</v>
      </c>
      <c r="R26" s="31" t="str">
        <f t="shared" si="3"/>
        <v>M-6</v>
      </c>
      <c r="S26" s="32" t="str">
        <f t="shared" si="0"/>
        <v>III</v>
      </c>
      <c r="T26" s="33" t="str">
        <f t="shared" si="4"/>
        <v>Mejorable</v>
      </c>
      <c r="U26" s="98"/>
      <c r="V26" s="89" t="str">
        <f>VLOOKUP(H26,Hoja1!A$2:G$445,6,0)</f>
        <v>Enfermedades musculoesqueleticas</v>
      </c>
      <c r="W26" s="20"/>
      <c r="X26" s="20"/>
      <c r="Y26" s="20"/>
      <c r="Z26" s="17"/>
      <c r="AA26" s="22" t="str">
        <f>VLOOKUP(H26,Hoja1!A$2:G$445,7,0)</f>
        <v>Prevención en lesiones osteomusculares, líderes de pausas activas</v>
      </c>
      <c r="AB26" s="20" t="s">
        <v>1203</v>
      </c>
      <c r="AC26" s="10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14"/>
      <c r="B27" s="114"/>
      <c r="C27" s="101"/>
      <c r="D27" s="121"/>
      <c r="E27" s="95"/>
      <c r="F27" s="95"/>
      <c r="G27" s="89" t="str">
        <f>VLOOKUP(H27,Hoja1!A$1:G$445,2,0)</f>
        <v>Atropellamiento, Envestir</v>
      </c>
      <c r="H27" s="24" t="s">
        <v>1187</v>
      </c>
      <c r="I27" s="89" t="str">
        <f>VLOOKUP(H27,Hoja1!A$2:G$445,3,0)</f>
        <v>Lesiones, pérdidas materiales, muerte</v>
      </c>
      <c r="J27" s="18"/>
      <c r="K27" s="89" t="str">
        <f>VLOOKUP(H27,Hoja1!A$2:G$445,4,0)</f>
        <v>Inspecciones planeadas e inspecciones no planeadas, procedimientos de programas de seguridad y salud en el trabajo</v>
      </c>
      <c r="L27" s="89" t="str">
        <f>VLOOKUP(H27,Hoja1!A$2:G$445,5,0)</f>
        <v>Programa de seguridad vial, señalización</v>
      </c>
      <c r="M27" s="18">
        <v>2</v>
      </c>
      <c r="N27" s="19">
        <v>3</v>
      </c>
      <c r="O27" s="19">
        <v>60</v>
      </c>
      <c r="P27" s="25">
        <f t="shared" si="1"/>
        <v>6</v>
      </c>
      <c r="Q27" s="25">
        <f t="shared" si="2"/>
        <v>360</v>
      </c>
      <c r="R27" s="31" t="str">
        <f t="shared" si="3"/>
        <v>M-6</v>
      </c>
      <c r="S27" s="32" t="str">
        <f t="shared" si="0"/>
        <v>II</v>
      </c>
      <c r="T27" s="33" t="str">
        <f t="shared" si="4"/>
        <v>No Aceptable o Aceptable Con Control Especifico</v>
      </c>
      <c r="U27" s="98"/>
      <c r="V27" s="89" t="str">
        <f>VLOOKUP(H27,Hoja1!A$2:G$445,6,0)</f>
        <v>Muerte</v>
      </c>
      <c r="W27" s="20"/>
      <c r="X27" s="20"/>
      <c r="Y27" s="20"/>
      <c r="Z27" s="17"/>
      <c r="AA27" s="22" t="str">
        <f>VLOOKUP(H27,Hoja1!A$2:G$445,7,0)</f>
        <v>Seguridad vial y manejo defensivo, aseguramiento de áreas de trabajo</v>
      </c>
      <c r="AB27" s="20" t="s">
        <v>1204</v>
      </c>
      <c r="AC27" s="10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0.5">
      <c r="A28" s="114"/>
      <c r="B28" s="114"/>
      <c r="C28" s="101"/>
      <c r="D28" s="121"/>
      <c r="E28" s="95"/>
      <c r="F28" s="95"/>
      <c r="G28" s="89" t="str">
        <f>VLOOKUP(H28,Hoja1!A$1:G$445,2,0)</f>
        <v>Superficies de trabajo irregulares o deslizantes</v>
      </c>
      <c r="H28" s="24" t="s">
        <v>597</v>
      </c>
      <c r="I28" s="89" t="str">
        <f>VLOOKUP(H28,Hoja1!A$2:G$445,3,0)</f>
        <v>Caidas del mismo nivel, fracturas, golpe con objetos, caídas de objetos, obstrucción de rutas de evacuación</v>
      </c>
      <c r="J28" s="18"/>
      <c r="K28" s="89" t="str">
        <f>VLOOKUP(H28,Hoja1!A$2:G$445,4,0)</f>
        <v>N/A</v>
      </c>
      <c r="L28" s="89" t="str">
        <f>VLOOKUP(H28,Hoja1!A$2:G$445,5,0)</f>
        <v>N/A</v>
      </c>
      <c r="M28" s="18">
        <v>2</v>
      </c>
      <c r="N28" s="19">
        <v>3</v>
      </c>
      <c r="O28" s="19">
        <v>25</v>
      </c>
      <c r="P28" s="25">
        <f t="shared" si="1"/>
        <v>6</v>
      </c>
      <c r="Q28" s="25">
        <f t="shared" si="2"/>
        <v>150</v>
      </c>
      <c r="R28" s="31" t="str">
        <f t="shared" si="3"/>
        <v>M-6</v>
      </c>
      <c r="S28" s="32" t="str">
        <f t="shared" si="0"/>
        <v>II</v>
      </c>
      <c r="T28" s="33" t="str">
        <f t="shared" si="4"/>
        <v>No Aceptable o Aceptable Con Control Especifico</v>
      </c>
      <c r="U28" s="98"/>
      <c r="V28" s="89" t="str">
        <f>VLOOKUP(H28,Hoja1!A$2:G$445,6,0)</f>
        <v>Caídas de distinto nivel</v>
      </c>
      <c r="W28" s="20"/>
      <c r="X28" s="20"/>
      <c r="Y28" s="20"/>
      <c r="Z28" s="17"/>
      <c r="AA28" s="22" t="str">
        <f>VLOOKUP(H28,Hoja1!A$2:G$445,7,0)</f>
        <v>Pautas Básicas en orden y aseo en el lugar de trabajo, actos y condiciones inseguras</v>
      </c>
      <c r="AB28" s="20" t="s">
        <v>1205</v>
      </c>
      <c r="AC28" s="10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3.75">
      <c r="A29" s="114"/>
      <c r="B29" s="114"/>
      <c r="C29" s="101"/>
      <c r="D29" s="121"/>
      <c r="E29" s="95"/>
      <c r="F29" s="95"/>
      <c r="G29" s="89" t="str">
        <f>VLOOKUP(H29,Hoja1!A$1:G$445,2,0)</f>
        <v>Herramientas Manuales</v>
      </c>
      <c r="H29" s="24" t="s">
        <v>606</v>
      </c>
      <c r="I29" s="89" t="str">
        <f>VLOOKUP(H29,Hoja1!A$2:G$445,3,0)</f>
        <v>Quemaduras, contusiones y lesiones</v>
      </c>
      <c r="J29" s="18"/>
      <c r="K29" s="89" t="str">
        <f>VLOOKUP(H29,Hoja1!A$2:G$445,4,0)</f>
        <v>Inspecciones planeadas e inspecciones no planeadas, procedimientos de programas de seguridad y salud en el trabajo</v>
      </c>
      <c r="L29" s="89" t="str">
        <f>VLOOKUP(H29,Hoja1!A$2:G$445,5,0)</f>
        <v>E.P.P.</v>
      </c>
      <c r="M29" s="18">
        <v>2</v>
      </c>
      <c r="N29" s="19">
        <v>3</v>
      </c>
      <c r="O29" s="19">
        <v>25</v>
      </c>
      <c r="P29" s="25">
        <f aca="true" t="shared" si="10" ref="P29">M29*N29</f>
        <v>6</v>
      </c>
      <c r="Q29" s="25">
        <f aca="true" t="shared" si="11" ref="Q29">O29*P29</f>
        <v>150</v>
      </c>
      <c r="R29" s="31" t="str">
        <f aca="true" t="shared" si="12" ref="R29">IF(P29=40,"MA-40",IF(P29=30,"MA-30",IF(P29=20,"A-20",IF(P29=10,"A-10",IF(P29=24,"MA-24",IF(P29=18,"A-18",IF(P29=12,"A-12",IF(P29=6,"M-6",IF(P29=8,"M-8",IF(P29=6,"M-6",IF(P29=4,"B-4",IF(P29=2,"B-2",))))))))))))</f>
        <v>M-6</v>
      </c>
      <c r="S29" s="32" t="str">
        <f aca="true" t="shared" si="13" ref="S29">IF(Q29&lt;=20,"IV",IF(Q29&lt;=120,"III",IF(Q29&lt;=500,"II",IF(Q29&lt;=4000,"I"))))</f>
        <v>II</v>
      </c>
      <c r="T29" s="33" t="str">
        <f aca="true" t="shared" si="14" ref="T29">IF(S29=0,"",IF(S29="IV","Aceptable",IF(S29="III","Mejorable",IF(S29="II","No Aceptable o Aceptable Con Control Especifico",IF(S29="I","No Aceptable","")))))</f>
        <v>No Aceptable o Aceptable Con Control Especifico</v>
      </c>
      <c r="U29" s="98"/>
      <c r="V29" s="89" t="str">
        <f>VLOOKUP(H29,Hoja1!A$2:G$445,6,0)</f>
        <v>Amputación</v>
      </c>
      <c r="W29" s="20"/>
      <c r="X29" s="20"/>
      <c r="Y29" s="20"/>
      <c r="Z29" s="17"/>
      <c r="AA29" s="22" t="str">
        <f>VLOOKUP(H29,Hoja1!A$2:G$445,7,0)</f>
        <v xml:space="preserve">
Uso y manejo adecuado de E.P.P., uso y manejo adecuado de herramientas manuales y/o máqinas y equipos</v>
      </c>
      <c r="AB29" s="20" t="s">
        <v>1221</v>
      </c>
      <c r="AC29" s="10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63.75">
      <c r="A30" s="114"/>
      <c r="B30" s="114"/>
      <c r="C30" s="101"/>
      <c r="D30" s="121"/>
      <c r="E30" s="95"/>
      <c r="F30" s="95"/>
      <c r="G30" s="89" t="str">
        <f>VLOOKUP(H30,Hoja1!A$1:G$445,2,0)</f>
        <v>Atraco, golpiza, atentados y secuestrados</v>
      </c>
      <c r="H30" s="24" t="s">
        <v>57</v>
      </c>
      <c r="I30" s="89" t="str">
        <f>VLOOKUP(H30,Hoja1!A$2:G$445,3,0)</f>
        <v>Estrés, golpes, Secuestros</v>
      </c>
      <c r="J30" s="18"/>
      <c r="K30" s="89" t="str">
        <f>VLOOKUP(H30,Hoja1!A$2:G$445,4,0)</f>
        <v>Inspecciones planeadas e inspecciones no planeadas, procedimientos de programas de seguridad y salud en el trabajo</v>
      </c>
      <c r="L30" s="89" t="str">
        <f>VLOOKUP(H30,Hoja1!A$2:G$445,5,0)</f>
        <v xml:space="preserve">Uniformes Corporativos, Caquetas corporativas, Carnetización
</v>
      </c>
      <c r="M30" s="18">
        <v>2</v>
      </c>
      <c r="N30" s="19">
        <v>3</v>
      </c>
      <c r="O30" s="19">
        <v>60</v>
      </c>
      <c r="P30" s="25">
        <f t="shared" si="1"/>
        <v>6</v>
      </c>
      <c r="Q30" s="25">
        <f t="shared" si="2"/>
        <v>360</v>
      </c>
      <c r="R30" s="31" t="str">
        <f t="shared" si="3"/>
        <v>M-6</v>
      </c>
      <c r="S30" s="32" t="str">
        <f t="shared" si="0"/>
        <v>II</v>
      </c>
      <c r="T30" s="33" t="str">
        <f t="shared" si="4"/>
        <v>No Aceptable o Aceptable Con Control Especifico</v>
      </c>
      <c r="U30" s="98"/>
      <c r="V30" s="89" t="str">
        <f>VLOOKUP(H30,Hoja1!A$2:G$445,6,0)</f>
        <v>Secuestros</v>
      </c>
      <c r="W30" s="20"/>
      <c r="X30" s="20"/>
      <c r="Y30" s="20"/>
      <c r="Z30" s="17"/>
      <c r="AA30" s="22" t="str">
        <f>VLOOKUP(H30,Hoja1!A$2:G$445,7,0)</f>
        <v>N/A</v>
      </c>
      <c r="AB30" s="20" t="s">
        <v>1206</v>
      </c>
      <c r="AC30" s="101"/>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75" thickBot="1">
      <c r="A31" s="114"/>
      <c r="B31" s="114"/>
      <c r="C31" s="119"/>
      <c r="D31" s="122"/>
      <c r="E31" s="96"/>
      <c r="F31" s="96"/>
      <c r="G31" s="89" t="str">
        <f>VLOOKUP(H31,Hoja1!A$1:G$445,2,0)</f>
        <v>SISMOS, INCENDIOS, INUNDACIONES, TERREMOTOS, VENDAVALES, DERRUMBE</v>
      </c>
      <c r="H31" s="24" t="s">
        <v>62</v>
      </c>
      <c r="I31" s="89" t="str">
        <f>VLOOKUP(H31,Hoja1!A$2:G$445,3,0)</f>
        <v>SISMOS, INCENDIOS, INUNDACIONES, TERREMOTOS, VENDAVALES</v>
      </c>
      <c r="J31" s="18"/>
      <c r="K31" s="89" t="str">
        <f>VLOOKUP(H31,Hoja1!A$2:G$445,4,0)</f>
        <v>Inspecciones planeadas e inspecciones no planeadas, procedimientos de programas de seguridad y salud en el trabajo</v>
      </c>
      <c r="L31" s="89" t="str">
        <f>VLOOKUP(H31,Hoja1!A$2:G$445,5,0)</f>
        <v>BRIGADAS DE EMERGENCIAS</v>
      </c>
      <c r="M31" s="18">
        <v>2</v>
      </c>
      <c r="N31" s="19">
        <v>1</v>
      </c>
      <c r="O31" s="19">
        <v>100</v>
      </c>
      <c r="P31" s="25">
        <f t="shared" si="1"/>
        <v>2</v>
      </c>
      <c r="Q31" s="25">
        <f t="shared" si="2"/>
        <v>200</v>
      </c>
      <c r="R31" s="31" t="str">
        <f t="shared" si="3"/>
        <v>B-2</v>
      </c>
      <c r="S31" s="32" t="str">
        <f t="shared" si="0"/>
        <v>II</v>
      </c>
      <c r="T31" s="33" t="str">
        <f t="shared" si="4"/>
        <v>No Aceptable o Aceptable Con Control Especifico</v>
      </c>
      <c r="U31" s="99"/>
      <c r="V31" s="89" t="str">
        <f>VLOOKUP(H31,Hoja1!A$2:G$445,6,0)</f>
        <v>MUERTE</v>
      </c>
      <c r="W31" s="20"/>
      <c r="X31" s="20"/>
      <c r="Y31" s="20"/>
      <c r="Z31" s="17" t="s">
        <v>1226</v>
      </c>
      <c r="AA31" s="22" t="str">
        <f>VLOOKUP(H31,Hoja1!A$2:G$445,7,0)</f>
        <v>ENTRENAMIENTO DE LA BRIGADA; DIVULGACIÓN DE PLAN DE EMERGENCIA</v>
      </c>
      <c r="AB31" s="20" t="s">
        <v>1207</v>
      </c>
      <c r="AC31" s="102"/>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14"/>
      <c r="B32" s="114"/>
      <c r="C32" s="112" t="s">
        <v>1234</v>
      </c>
      <c r="D32" s="116" t="s">
        <v>1235</v>
      </c>
      <c r="E32" s="110" t="s">
        <v>1029</v>
      </c>
      <c r="F32" s="110" t="s">
        <v>1197</v>
      </c>
      <c r="G32" s="91" t="str">
        <f>VLOOKUP(H32,Hoja1!A$1:G$445,2,0)</f>
        <v>Virus</v>
      </c>
      <c r="H32" s="48" t="s">
        <v>120</v>
      </c>
      <c r="I32" s="91" t="str">
        <f>VLOOKUP(H32,Hoja1!A$2:G$445,3,0)</f>
        <v>Infecciones Virales</v>
      </c>
      <c r="J32" s="56"/>
      <c r="K32" s="91" t="str">
        <f>VLOOKUP(H32,Hoja1!A$2:G$445,4,0)</f>
        <v>Inspecciones planeadas e inspecciones no planeadas, procedimientos de programas de seguridad y salud en el trabajo</v>
      </c>
      <c r="L32" s="91" t="str">
        <f>VLOOKUP(H32,Hoja1!A$2:G$445,5,0)</f>
        <v>Programa de vacunación, bota pantalon, overol, guantes, tapabocas, mascarillas con filtos</v>
      </c>
      <c r="M32" s="90">
        <v>2</v>
      </c>
      <c r="N32" s="50">
        <v>3</v>
      </c>
      <c r="O32" s="50">
        <v>10</v>
      </c>
      <c r="P32" s="50">
        <f t="shared" si="1"/>
        <v>6</v>
      </c>
      <c r="Q32" s="50">
        <f t="shared" si="2"/>
        <v>60</v>
      </c>
      <c r="R32" s="58" t="str">
        <f t="shared" si="3"/>
        <v>M-6</v>
      </c>
      <c r="S32" s="59" t="str">
        <f t="shared" si="0"/>
        <v>III</v>
      </c>
      <c r="T32" s="60" t="str">
        <f t="shared" si="4"/>
        <v>Mejorable</v>
      </c>
      <c r="U32" s="104">
        <v>9</v>
      </c>
      <c r="V32" s="91" t="str">
        <f>VLOOKUP(H32,Hoja1!A$2:G$445,6,0)</f>
        <v xml:space="preserve">Enfermedades Infectocontagiosas
</v>
      </c>
      <c r="W32" s="61"/>
      <c r="X32" s="61"/>
      <c r="Y32" s="61"/>
      <c r="Z32" s="62"/>
      <c r="AA32" s="55" t="str">
        <f>VLOOKUP(H32,Hoja1!A$2:G$445,7,0)</f>
        <v xml:space="preserve">Riesgo Biológico, Autocuidado y/o Uso y manejo adecuado de E.P.P.
</v>
      </c>
      <c r="AB32" s="54" t="s">
        <v>1200</v>
      </c>
      <c r="AC32" s="107" t="s">
        <v>1209</v>
      </c>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14"/>
      <c r="B33" s="114"/>
      <c r="C33" s="108"/>
      <c r="D33" s="117"/>
      <c r="E33" s="103"/>
      <c r="F33" s="103"/>
      <c r="G33" s="91" t="str">
        <f>VLOOKUP(H33,Hoja1!A$1:G$445,2,0)</f>
        <v>INFRAROJA, ULTRAVIOLETA, VISIBLE, RADIOFRECUENCIA, MICROONDAS, LASER</v>
      </c>
      <c r="H33" s="48" t="s">
        <v>67</v>
      </c>
      <c r="I33" s="91" t="str">
        <f>VLOOKUP(H33,Hoja1!A$2:G$445,3,0)</f>
        <v>CÁNCER, LESIONES DÉRMICAS Y OCULARES</v>
      </c>
      <c r="J33" s="56"/>
      <c r="K33" s="91" t="str">
        <f>VLOOKUP(H33,Hoja1!A$2:G$445,4,0)</f>
        <v>Inspecciones planeadas e inspecciones no planeadas, procedimientos de programas de seguridad y salud en el trabajo</v>
      </c>
      <c r="L33" s="91" t="str">
        <f>VLOOKUP(H33,Hoja1!A$2:G$445,5,0)</f>
        <v>PROGRAMA BLOQUEADOR SOLAR</v>
      </c>
      <c r="M33" s="56">
        <v>2</v>
      </c>
      <c r="N33" s="57">
        <v>3</v>
      </c>
      <c r="O33" s="57">
        <v>10</v>
      </c>
      <c r="P33" s="50">
        <f t="shared" si="1"/>
        <v>6</v>
      </c>
      <c r="Q33" s="50">
        <f t="shared" si="2"/>
        <v>60</v>
      </c>
      <c r="R33" s="58" t="str">
        <f t="shared" si="3"/>
        <v>M-6</v>
      </c>
      <c r="S33" s="59" t="str">
        <f t="shared" si="0"/>
        <v>III</v>
      </c>
      <c r="T33" s="60" t="str">
        <f t="shared" si="4"/>
        <v>Mejorable</v>
      </c>
      <c r="U33" s="105"/>
      <c r="V33" s="91" t="str">
        <f>VLOOKUP(H33,Hoja1!A$2:G$445,6,0)</f>
        <v>CÁNCER</v>
      </c>
      <c r="W33" s="61"/>
      <c r="X33" s="61"/>
      <c r="Y33" s="61"/>
      <c r="Z33" s="62"/>
      <c r="AA33" s="55" t="str">
        <f>VLOOKUP(H33,Hoja1!A$2:G$445,7,0)</f>
        <v>N/A</v>
      </c>
      <c r="AB33" s="61" t="s">
        <v>1201</v>
      </c>
      <c r="AC33" s="108"/>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114"/>
      <c r="B34" s="114"/>
      <c r="C34" s="108"/>
      <c r="D34" s="117"/>
      <c r="E34" s="103"/>
      <c r="F34" s="103"/>
      <c r="G34" s="91" t="str">
        <f>VLOOKUP(H34,Hoja1!A$1:G$445,2,0)</f>
        <v>NATURALEZA DE LA TAREA</v>
      </c>
      <c r="H34" s="48" t="s">
        <v>76</v>
      </c>
      <c r="I34" s="91" t="str">
        <f>VLOOKUP(H34,Hoja1!A$2:G$445,3,0)</f>
        <v>ESTRÉS,  TRANSTORNOS DEL SUEÑO</v>
      </c>
      <c r="J34" s="56"/>
      <c r="K34" s="91" t="str">
        <f>VLOOKUP(H34,Hoja1!A$2:G$445,4,0)</f>
        <v>N/A</v>
      </c>
      <c r="L34" s="91" t="str">
        <f>VLOOKUP(H34,Hoja1!A$2:G$445,5,0)</f>
        <v>PVE PSICOSOCIAL</v>
      </c>
      <c r="M34" s="56">
        <v>2</v>
      </c>
      <c r="N34" s="57">
        <v>3</v>
      </c>
      <c r="O34" s="57">
        <v>10</v>
      </c>
      <c r="P34" s="50">
        <f t="shared" si="1"/>
        <v>6</v>
      </c>
      <c r="Q34" s="50">
        <f t="shared" si="2"/>
        <v>60</v>
      </c>
      <c r="R34" s="58" t="str">
        <f t="shared" si="3"/>
        <v>M-6</v>
      </c>
      <c r="S34" s="59" t="str">
        <f t="shared" si="0"/>
        <v>III</v>
      </c>
      <c r="T34" s="60" t="str">
        <f t="shared" si="4"/>
        <v>Mejorable</v>
      </c>
      <c r="U34" s="105"/>
      <c r="V34" s="91" t="str">
        <f>VLOOKUP(H34,Hoja1!A$2:G$445,6,0)</f>
        <v>ESTRÉS</v>
      </c>
      <c r="W34" s="61"/>
      <c r="X34" s="61"/>
      <c r="Y34" s="61"/>
      <c r="Z34" s="62"/>
      <c r="AA34" s="55" t="str">
        <f>VLOOKUP(H34,Hoja1!A$2:G$445,7,0)</f>
        <v>N/A</v>
      </c>
      <c r="AB34" s="61" t="s">
        <v>1202</v>
      </c>
      <c r="AC34" s="10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14"/>
      <c r="B35" s="114"/>
      <c r="C35" s="108"/>
      <c r="D35" s="117"/>
      <c r="E35" s="103"/>
      <c r="F35" s="103"/>
      <c r="G35" s="91" t="str">
        <f>VLOOKUP(H35,Hoja1!A$1:G$445,2,0)</f>
        <v>MATERIAL PARTICULADO</v>
      </c>
      <c r="H35" s="48" t="s">
        <v>269</v>
      </c>
      <c r="I35" s="91" t="str">
        <f>VLOOKUP(H35,Hoja1!A$2:G$445,3,0)</f>
        <v>NEUMOCONIOSIS, BRONQUITIS, ASMA, SILICOSIS</v>
      </c>
      <c r="J35" s="56"/>
      <c r="K35" s="91" t="str">
        <f>VLOOKUP(H35,Hoja1!A$2:G$445,4,0)</f>
        <v>Inspecciones planeadas e inspecciones no planeadas, procedimientos de programas de seguridad y salud en el trabajo</v>
      </c>
      <c r="L35" s="91" t="str">
        <f>VLOOKUP(H35,Hoja1!A$2:G$445,5,0)</f>
        <v>EPP MASCARILLAS Y FILTROS</v>
      </c>
      <c r="M35" s="90">
        <v>2</v>
      </c>
      <c r="N35" s="50">
        <v>3</v>
      </c>
      <c r="O35" s="50">
        <v>25</v>
      </c>
      <c r="P35" s="50">
        <f t="shared" si="1"/>
        <v>6</v>
      </c>
      <c r="Q35" s="50">
        <f t="shared" si="2"/>
        <v>150</v>
      </c>
      <c r="R35" s="58" t="str">
        <f t="shared" si="3"/>
        <v>M-6</v>
      </c>
      <c r="S35" s="32" t="str">
        <f t="shared" si="0"/>
        <v>II</v>
      </c>
      <c r="T35" s="33" t="str">
        <f t="shared" si="4"/>
        <v>No Aceptable o Aceptable Con Control Especifico</v>
      </c>
      <c r="U35" s="105"/>
      <c r="V35" s="91" t="str">
        <f>VLOOKUP(H35,Hoja1!A$2:G$445,6,0)</f>
        <v>NEUMOCONIOSIS</v>
      </c>
      <c r="W35" s="61"/>
      <c r="X35" s="61"/>
      <c r="Y35" s="61"/>
      <c r="Z35" s="62"/>
      <c r="AA35" s="55" t="str">
        <f>VLOOKUP(H35,Hoja1!A$2:G$445,7,0)</f>
        <v>USO Y MANEJO DE LOS EPP</v>
      </c>
      <c r="AB35" s="54" t="s">
        <v>1233</v>
      </c>
      <c r="AC35" s="108"/>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14"/>
      <c r="B36" s="114"/>
      <c r="C36" s="108"/>
      <c r="D36" s="117"/>
      <c r="E36" s="103"/>
      <c r="F36" s="103"/>
      <c r="G36" s="91" t="str">
        <f>VLOOKUP(H36,Hoja1!A$1:G$445,2,0)</f>
        <v>Forzadas, Prolongadas</v>
      </c>
      <c r="H36" s="48" t="s">
        <v>40</v>
      </c>
      <c r="I36" s="91" t="str">
        <f>VLOOKUP(H36,Hoja1!A$2:G$445,3,0)</f>
        <v xml:space="preserve">Lesiones osteomusculares, lesiones osteoarticulares
</v>
      </c>
      <c r="J36" s="56"/>
      <c r="K36" s="91" t="str">
        <f>VLOOKUP(H36,Hoja1!A$2:G$445,4,0)</f>
        <v>Inspecciones planeadas e inspecciones no planeadas, procedimientos de programas de seguridad y salud en el trabajo</v>
      </c>
      <c r="L36" s="91" t="str">
        <f>VLOOKUP(H36,Hoja1!A$2:G$445,5,0)</f>
        <v>PVE Biomecánico, programa pausas activas, exámenes periódicos, recomendaciones, control de posturas</v>
      </c>
      <c r="M36" s="56">
        <v>2</v>
      </c>
      <c r="N36" s="57">
        <v>3</v>
      </c>
      <c r="O36" s="57">
        <v>25</v>
      </c>
      <c r="P36" s="50">
        <f t="shared" si="1"/>
        <v>6</v>
      </c>
      <c r="Q36" s="50">
        <f t="shared" si="2"/>
        <v>150</v>
      </c>
      <c r="R36" s="58" t="str">
        <f t="shared" si="3"/>
        <v>M-6</v>
      </c>
      <c r="S36" s="59" t="str">
        <f t="shared" si="0"/>
        <v>II</v>
      </c>
      <c r="T36" s="60" t="str">
        <f t="shared" si="4"/>
        <v>No Aceptable o Aceptable Con Control Especifico</v>
      </c>
      <c r="U36" s="105"/>
      <c r="V36" s="91" t="str">
        <f>VLOOKUP(H36,Hoja1!A$2:G$445,6,0)</f>
        <v>Enfermedades Osteomusculares</v>
      </c>
      <c r="W36" s="61"/>
      <c r="X36" s="61"/>
      <c r="Y36" s="61"/>
      <c r="Z36" s="62"/>
      <c r="AA36" s="55" t="str">
        <f>VLOOKUP(H36,Hoja1!A$2:G$445,7,0)</f>
        <v>Prevención en lesiones osteomusculares, líderes de pausas activas</v>
      </c>
      <c r="AB36" s="61" t="s">
        <v>1203</v>
      </c>
      <c r="AC36" s="10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14"/>
      <c r="B37" s="114"/>
      <c r="C37" s="108"/>
      <c r="D37" s="117"/>
      <c r="E37" s="103"/>
      <c r="F37" s="103"/>
      <c r="G37" s="91" t="str">
        <f>VLOOKUP(H37,Hoja1!A$1:G$445,2,0)</f>
        <v>Movimientos repetitivos, Miembros Superiores</v>
      </c>
      <c r="H37" s="48" t="s">
        <v>47</v>
      </c>
      <c r="I37" s="91" t="str">
        <f>VLOOKUP(H37,Hoja1!A$2:G$445,3,0)</f>
        <v>Lesiones Musculoesqueléticas</v>
      </c>
      <c r="J37" s="56"/>
      <c r="K37" s="91" t="str">
        <f>VLOOKUP(H37,Hoja1!A$2:G$445,4,0)</f>
        <v>N/A</v>
      </c>
      <c r="L37" s="91" t="str">
        <f>VLOOKUP(H37,Hoja1!A$2:G$445,5,0)</f>
        <v>PVE BIomécanico, programa pausas activas, examenes periódicos, recomendaicones, control de posturas</v>
      </c>
      <c r="M37" s="56">
        <v>2</v>
      </c>
      <c r="N37" s="57">
        <v>3</v>
      </c>
      <c r="O37" s="57">
        <v>10</v>
      </c>
      <c r="P37" s="50">
        <f t="shared" si="1"/>
        <v>6</v>
      </c>
      <c r="Q37" s="50">
        <f t="shared" si="2"/>
        <v>60</v>
      </c>
      <c r="R37" s="58" t="str">
        <f t="shared" si="3"/>
        <v>M-6</v>
      </c>
      <c r="S37" s="59" t="str">
        <f t="shared" si="0"/>
        <v>III</v>
      </c>
      <c r="T37" s="60" t="str">
        <f t="shared" si="4"/>
        <v>Mejorable</v>
      </c>
      <c r="U37" s="105"/>
      <c r="V37" s="91" t="str">
        <f>VLOOKUP(H37,Hoja1!A$2:G$445,6,0)</f>
        <v>Enfermedades musculoesqueleticas</v>
      </c>
      <c r="W37" s="61"/>
      <c r="X37" s="61"/>
      <c r="Y37" s="61"/>
      <c r="Z37" s="62"/>
      <c r="AA37" s="55" t="str">
        <f>VLOOKUP(H37,Hoja1!A$2:G$445,7,0)</f>
        <v>Prevención en lesiones osteomusculares, líderes de pausas activas</v>
      </c>
      <c r="AB37" s="61" t="s">
        <v>1203</v>
      </c>
      <c r="AC37" s="108"/>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14"/>
      <c r="B38" s="114"/>
      <c r="C38" s="108"/>
      <c r="D38" s="117"/>
      <c r="E38" s="103"/>
      <c r="F38" s="103"/>
      <c r="G38" s="91" t="str">
        <f>VLOOKUP(H38,Hoja1!A$1:G$445,2,0)</f>
        <v>Atropellamiento, Envestir</v>
      </c>
      <c r="H38" s="48" t="s">
        <v>1187</v>
      </c>
      <c r="I38" s="91" t="str">
        <f>VLOOKUP(H38,Hoja1!A$2:G$445,3,0)</f>
        <v>Lesiones, pérdidas materiales, muerte</v>
      </c>
      <c r="J38" s="56"/>
      <c r="K38" s="91" t="str">
        <f>VLOOKUP(H38,Hoja1!A$2:G$445,4,0)</f>
        <v>Inspecciones planeadas e inspecciones no planeadas, procedimientos de programas de seguridad y salud en el trabajo</v>
      </c>
      <c r="L38" s="91" t="str">
        <f>VLOOKUP(H38,Hoja1!A$2:G$445,5,0)</f>
        <v>Programa de seguridad vial, señalización</v>
      </c>
      <c r="M38" s="56">
        <v>2</v>
      </c>
      <c r="N38" s="57">
        <v>3</v>
      </c>
      <c r="O38" s="57">
        <v>60</v>
      </c>
      <c r="P38" s="50">
        <f t="shared" si="1"/>
        <v>6</v>
      </c>
      <c r="Q38" s="50">
        <f t="shared" si="2"/>
        <v>360</v>
      </c>
      <c r="R38" s="58" t="str">
        <f t="shared" si="3"/>
        <v>M-6</v>
      </c>
      <c r="S38" s="59" t="str">
        <f t="shared" si="0"/>
        <v>II</v>
      </c>
      <c r="T38" s="60" t="str">
        <f t="shared" si="4"/>
        <v>No Aceptable o Aceptable Con Control Especifico</v>
      </c>
      <c r="U38" s="105"/>
      <c r="V38" s="91" t="str">
        <f>VLOOKUP(H38,Hoja1!A$2:G$445,6,0)</f>
        <v>Muerte</v>
      </c>
      <c r="W38" s="61"/>
      <c r="X38" s="61"/>
      <c r="Y38" s="61"/>
      <c r="Z38" s="62"/>
      <c r="AA38" s="55" t="str">
        <f>VLOOKUP(H38,Hoja1!A$2:G$445,7,0)</f>
        <v>Seguridad vial y manejo defensivo, aseguramiento de áreas de trabajo</v>
      </c>
      <c r="AB38" s="61" t="s">
        <v>1204</v>
      </c>
      <c r="AC38" s="108"/>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40.5">
      <c r="A39" s="114"/>
      <c r="B39" s="114"/>
      <c r="C39" s="108"/>
      <c r="D39" s="117"/>
      <c r="E39" s="103"/>
      <c r="F39" s="103"/>
      <c r="G39" s="91" t="str">
        <f>VLOOKUP(H39,Hoja1!A$1:G$445,2,0)</f>
        <v>Superficies de trabajo irregulares o deslizantes</v>
      </c>
      <c r="H39" s="48" t="s">
        <v>597</v>
      </c>
      <c r="I39" s="91" t="str">
        <f>VLOOKUP(H39,Hoja1!A$2:G$445,3,0)</f>
        <v>Caidas del mismo nivel, fracturas, golpe con objetos, caídas de objetos, obstrucción de rutas de evacuación</v>
      </c>
      <c r="J39" s="56"/>
      <c r="K39" s="91" t="str">
        <f>VLOOKUP(H39,Hoja1!A$2:G$445,4,0)</f>
        <v>N/A</v>
      </c>
      <c r="L39" s="91" t="str">
        <f>VLOOKUP(H39,Hoja1!A$2:G$445,5,0)</f>
        <v>N/A</v>
      </c>
      <c r="M39" s="56">
        <v>2</v>
      </c>
      <c r="N39" s="57">
        <v>3</v>
      </c>
      <c r="O39" s="57">
        <v>25</v>
      </c>
      <c r="P39" s="50">
        <f t="shared" si="1"/>
        <v>6</v>
      </c>
      <c r="Q39" s="50">
        <f t="shared" si="2"/>
        <v>150</v>
      </c>
      <c r="R39" s="58" t="str">
        <f t="shared" si="3"/>
        <v>M-6</v>
      </c>
      <c r="S39" s="59" t="str">
        <f t="shared" si="0"/>
        <v>II</v>
      </c>
      <c r="T39" s="60" t="str">
        <f t="shared" si="4"/>
        <v>No Aceptable o Aceptable Con Control Especifico</v>
      </c>
      <c r="U39" s="105"/>
      <c r="V39" s="91" t="str">
        <f>VLOOKUP(H39,Hoja1!A$2:G$445,6,0)</f>
        <v>Caídas de distinto nivel</v>
      </c>
      <c r="W39" s="61"/>
      <c r="X39" s="61"/>
      <c r="Y39" s="61"/>
      <c r="Z39" s="62"/>
      <c r="AA39" s="55" t="str">
        <f>VLOOKUP(H39,Hoja1!A$2:G$445,7,0)</f>
        <v>Pautas Básicas en orden y aseo en el lugar de trabajo, actos y condiciones inseguras</v>
      </c>
      <c r="AB39" s="61" t="s">
        <v>1205</v>
      </c>
      <c r="AC39" s="108"/>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63.75">
      <c r="A40" s="114"/>
      <c r="B40" s="114"/>
      <c r="C40" s="108"/>
      <c r="D40" s="117"/>
      <c r="E40" s="103"/>
      <c r="F40" s="103"/>
      <c r="G40" s="91" t="str">
        <f>VLOOKUP(H40,Hoja1!A$1:G$445,2,0)</f>
        <v>Atraco, golpiza, atentados y secuestrados</v>
      </c>
      <c r="H40" s="48" t="s">
        <v>57</v>
      </c>
      <c r="I40" s="91" t="str">
        <f>VLOOKUP(H40,Hoja1!A$2:G$445,3,0)</f>
        <v>Estrés, golpes, Secuestros</v>
      </c>
      <c r="J40" s="56"/>
      <c r="K40" s="91" t="str">
        <f>VLOOKUP(H40,Hoja1!A$2:G$445,4,0)</f>
        <v>Inspecciones planeadas e inspecciones no planeadas, procedimientos de programas de seguridad y salud en el trabajo</v>
      </c>
      <c r="L40" s="91" t="str">
        <f>VLOOKUP(H40,Hoja1!A$2:G$445,5,0)</f>
        <v xml:space="preserve">Uniformes Corporativos, Caquetas corporativas, Carnetización
</v>
      </c>
      <c r="M40" s="56">
        <v>2</v>
      </c>
      <c r="N40" s="57">
        <v>3</v>
      </c>
      <c r="O40" s="57">
        <v>60</v>
      </c>
      <c r="P40" s="50">
        <f t="shared" si="1"/>
        <v>6</v>
      </c>
      <c r="Q40" s="50">
        <f t="shared" si="2"/>
        <v>360</v>
      </c>
      <c r="R40" s="58" t="str">
        <f t="shared" si="3"/>
        <v>M-6</v>
      </c>
      <c r="S40" s="59" t="str">
        <f t="shared" si="0"/>
        <v>II</v>
      </c>
      <c r="T40" s="60" t="str">
        <f t="shared" si="4"/>
        <v>No Aceptable o Aceptable Con Control Especifico</v>
      </c>
      <c r="U40" s="105"/>
      <c r="V40" s="91" t="str">
        <f>VLOOKUP(H40,Hoja1!A$2:G$445,6,0)</f>
        <v>Secuestros</v>
      </c>
      <c r="W40" s="61"/>
      <c r="X40" s="61"/>
      <c r="Y40" s="61"/>
      <c r="Z40" s="62"/>
      <c r="AA40" s="55" t="str">
        <f>VLOOKUP(H40,Hoja1!A$2:G$445,7,0)</f>
        <v>N/A</v>
      </c>
      <c r="AB40" s="61" t="s">
        <v>1206</v>
      </c>
      <c r="AC40" s="108"/>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75" thickBot="1">
      <c r="A41" s="115"/>
      <c r="B41" s="115"/>
      <c r="C41" s="148"/>
      <c r="D41" s="146"/>
      <c r="E41" s="145"/>
      <c r="F41" s="145"/>
      <c r="G41" s="91" t="str">
        <f>VLOOKUP(H41,Hoja1!A$1:G$445,2,0)</f>
        <v>SISMOS, INCENDIOS, INUNDACIONES, TERREMOTOS, VENDAVALES, DERRUMBE</v>
      </c>
      <c r="H41" s="48" t="s">
        <v>62</v>
      </c>
      <c r="I41" s="91" t="str">
        <f>VLOOKUP(H41,Hoja1!A$2:G$445,3,0)</f>
        <v>SISMOS, INCENDIOS, INUNDACIONES, TERREMOTOS, VENDAVALES</v>
      </c>
      <c r="J41" s="56"/>
      <c r="K41" s="91" t="str">
        <f>VLOOKUP(H41,Hoja1!A$2:G$445,4,0)</f>
        <v>Inspecciones planeadas e inspecciones no planeadas, procedimientos de programas de seguridad y salud en el trabajo</v>
      </c>
      <c r="L41" s="91" t="str">
        <f>VLOOKUP(H41,Hoja1!A$2:G$445,5,0)</f>
        <v>BRIGADAS DE EMERGENCIAS</v>
      </c>
      <c r="M41" s="56">
        <v>2</v>
      </c>
      <c r="N41" s="57">
        <v>1</v>
      </c>
      <c r="O41" s="57">
        <v>100</v>
      </c>
      <c r="P41" s="50">
        <f t="shared" si="1"/>
        <v>2</v>
      </c>
      <c r="Q41" s="50">
        <f t="shared" si="2"/>
        <v>200</v>
      </c>
      <c r="R41" s="58" t="str">
        <f t="shared" si="3"/>
        <v>B-2</v>
      </c>
      <c r="S41" s="59" t="str">
        <f t="shared" si="0"/>
        <v>II</v>
      </c>
      <c r="T41" s="60" t="str">
        <f t="shared" si="4"/>
        <v>No Aceptable o Aceptable Con Control Especifico</v>
      </c>
      <c r="U41" s="106"/>
      <c r="V41" s="91" t="str">
        <f>VLOOKUP(H41,Hoja1!A$2:G$445,6,0)</f>
        <v>MUERTE</v>
      </c>
      <c r="W41" s="61"/>
      <c r="X41" s="61"/>
      <c r="Y41" s="61"/>
      <c r="Z41" s="62" t="s">
        <v>1226</v>
      </c>
      <c r="AA41" s="55" t="str">
        <f>VLOOKUP(H41,Hoja1!A$2:G$445,7,0)</f>
        <v>ENTRENAMIENTO DE LA BRIGADA; DIVULGACIÓN DE PLAN DE EMERGENCIA</v>
      </c>
      <c r="AB41" s="61" t="s">
        <v>1207</v>
      </c>
      <c r="AC41" s="109"/>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sheetData>
  <mergeCells count="37">
    <mergeCell ref="E5:G5"/>
    <mergeCell ref="C2:D2"/>
    <mergeCell ref="E2:I2"/>
    <mergeCell ref="E3:I3"/>
    <mergeCell ref="C4:D4"/>
    <mergeCell ref="E4:I4"/>
    <mergeCell ref="M8:S9"/>
    <mergeCell ref="T8:T9"/>
    <mergeCell ref="U8:V9"/>
    <mergeCell ref="W8:AC9"/>
    <mergeCell ref="A11:A41"/>
    <mergeCell ref="B11:B41"/>
    <mergeCell ref="C11:C20"/>
    <mergeCell ref="D11:D20"/>
    <mergeCell ref="E11:E20"/>
    <mergeCell ref="F11:F20"/>
    <mergeCell ref="A8:A10"/>
    <mergeCell ref="B8:B10"/>
    <mergeCell ref="C8:F9"/>
    <mergeCell ref="G8:H9"/>
    <mergeCell ref="I8:I10"/>
    <mergeCell ref="J8:L9"/>
    <mergeCell ref="AC32:AC41"/>
    <mergeCell ref="U11:U20"/>
    <mergeCell ref="AB11:AB12"/>
    <mergeCell ref="AC11:AC20"/>
    <mergeCell ref="C21:C31"/>
    <mergeCell ref="D21:D31"/>
    <mergeCell ref="E21:E31"/>
    <mergeCell ref="F21:F31"/>
    <mergeCell ref="U21:U31"/>
    <mergeCell ref="AC21:AC31"/>
    <mergeCell ref="C32:C41"/>
    <mergeCell ref="D32:D41"/>
    <mergeCell ref="E32:E41"/>
    <mergeCell ref="F32:F41"/>
    <mergeCell ref="U32:U41"/>
  </mergeCells>
  <conditionalFormatting sqref="O12:O23 O25:O28 O30:O34 O36:O41">
    <cfRule type="cellIs" priority="49" operator="equal" stopIfTrue="1">
      <formula>"10, 25, 50, 100"</formula>
    </cfRule>
  </conditionalFormatting>
  <conditionalFormatting sqref="T1:T10 T42:T1048576">
    <cfRule type="containsText" priority="46" dxfId="40" operator="containsText" text="No Aceptable o Aceptable con Control Especifico">
      <formula>NOT(ISERROR(SEARCH("No Aceptable o Aceptable con Control Especifico",T1)))</formula>
    </cfRule>
    <cfRule type="containsText" priority="47" dxfId="42" operator="containsText" text="No Aceptable">
      <formula>NOT(ISERROR(SEARCH("No Aceptable",T1)))</formula>
    </cfRule>
    <cfRule type="containsText" priority="48" dxfId="41" operator="containsText" text="No Aceptable o Aceptable con Control Especifico">
      <formula>NOT(ISERROR(SEARCH("No Aceptable o Aceptable con Control Especifico",T1)))</formula>
    </cfRule>
  </conditionalFormatting>
  <conditionalFormatting sqref="S1:S10 S42:S1048576">
    <cfRule type="cellIs" priority="45" dxfId="40" operator="equal">
      <formula>"II"</formula>
    </cfRule>
  </conditionalFormatting>
  <conditionalFormatting sqref="S12:S23 S25:S28 S30:S34 S36:S41">
    <cfRule type="cellIs" priority="41" dxfId="8" operator="equal" stopIfTrue="1">
      <formula>"IV"</formula>
    </cfRule>
    <cfRule type="cellIs" priority="42" dxfId="7" operator="equal" stopIfTrue="1">
      <formula>"III"</formula>
    </cfRule>
    <cfRule type="cellIs" priority="43" dxfId="6" operator="equal" stopIfTrue="1">
      <formula>"II"</formula>
    </cfRule>
    <cfRule type="cellIs" priority="44" dxfId="4" operator="equal" stopIfTrue="1">
      <formula>"I"</formula>
    </cfRule>
  </conditionalFormatting>
  <conditionalFormatting sqref="T12:T23 T25:T28 T30:T34 T36:T41">
    <cfRule type="cellIs" priority="39" dxfId="4" operator="equal" stopIfTrue="1">
      <formula>"No Aceptable"</formula>
    </cfRule>
    <cfRule type="cellIs" priority="40" dxfId="3" operator="equal" stopIfTrue="1">
      <formula>"Aceptable"</formula>
    </cfRule>
  </conditionalFormatting>
  <conditionalFormatting sqref="T12:T23 T25:T28 T30:T34 T36:T41">
    <cfRule type="cellIs" priority="38" dxfId="2" operator="equal" stopIfTrue="1">
      <formula>"No Aceptable o Aceptable Con Control Especifico"</formula>
    </cfRule>
  </conditionalFormatting>
  <conditionalFormatting sqref="T12:T23 T25:T28 T30:T34 T36:T41">
    <cfRule type="containsText" priority="37" dxfId="0" operator="containsText" stopIfTrue="1" text="Mejorable">
      <formula>NOT(ISERROR(SEARCH("Mejorable",T12)))</formula>
    </cfRule>
  </conditionalFormatting>
  <conditionalFormatting sqref="O11">
    <cfRule type="cellIs" priority="36" operator="equal" stopIfTrue="1">
      <formula>"10, 25, 50, 100"</formula>
    </cfRule>
  </conditionalFormatting>
  <conditionalFormatting sqref="S11">
    <cfRule type="cellIs" priority="32" dxfId="8" operator="equal" stopIfTrue="1">
      <formula>"IV"</formula>
    </cfRule>
    <cfRule type="cellIs" priority="33" dxfId="7" operator="equal" stopIfTrue="1">
      <formula>"III"</formula>
    </cfRule>
    <cfRule type="cellIs" priority="34" dxfId="6" operator="equal" stopIfTrue="1">
      <formula>"II"</formula>
    </cfRule>
    <cfRule type="cellIs" priority="35" dxfId="4" operator="equal" stopIfTrue="1">
      <formula>"I"</formula>
    </cfRule>
  </conditionalFormatting>
  <conditionalFormatting sqref="T11">
    <cfRule type="cellIs" priority="30" dxfId="4" operator="equal" stopIfTrue="1">
      <formula>"No Aceptable"</formula>
    </cfRule>
    <cfRule type="cellIs" priority="31" dxfId="3" operator="equal" stopIfTrue="1">
      <formula>"Aceptable"</formula>
    </cfRule>
  </conditionalFormatting>
  <conditionalFormatting sqref="T11">
    <cfRule type="cellIs" priority="29" dxfId="2" operator="equal" stopIfTrue="1">
      <formula>"No Aceptable o Aceptable Con Control Especifico"</formula>
    </cfRule>
  </conditionalFormatting>
  <conditionalFormatting sqref="O24">
    <cfRule type="cellIs" priority="27" operator="equal" stopIfTrue="1">
      <formula>"10, 25, 50, 100"</formula>
    </cfRule>
  </conditionalFormatting>
  <conditionalFormatting sqref="S24">
    <cfRule type="cellIs" priority="23" dxfId="8" operator="equal" stopIfTrue="1">
      <formula>"IV"</formula>
    </cfRule>
    <cfRule type="cellIs" priority="24" dxfId="7" operator="equal" stopIfTrue="1">
      <formula>"III"</formula>
    </cfRule>
    <cfRule type="cellIs" priority="25" dxfId="6" operator="equal" stopIfTrue="1">
      <formula>"II"</formula>
    </cfRule>
    <cfRule type="cellIs" priority="26" dxfId="4" operator="equal" stopIfTrue="1">
      <formula>"I"</formula>
    </cfRule>
  </conditionalFormatting>
  <conditionalFormatting sqref="T24">
    <cfRule type="cellIs" priority="21" dxfId="4" operator="equal" stopIfTrue="1">
      <formula>"No Aceptable"</formula>
    </cfRule>
    <cfRule type="cellIs" priority="22" dxfId="3" operator="equal" stopIfTrue="1">
      <formula>"Aceptable"</formula>
    </cfRule>
  </conditionalFormatting>
  <conditionalFormatting sqref="T24">
    <cfRule type="cellIs" priority="20" dxfId="2" operator="equal" stopIfTrue="1">
      <formula>"No Aceptable o Aceptable Con Control Especifico"</formula>
    </cfRule>
  </conditionalFormatting>
  <conditionalFormatting sqref="T24">
    <cfRule type="containsText" priority="19" dxfId="0" operator="containsText" stopIfTrue="1" text="Mejorable">
      <formula>NOT(ISERROR(SEARCH("Mejorable",T24)))</formula>
    </cfRule>
  </conditionalFormatting>
  <conditionalFormatting sqref="O29">
    <cfRule type="cellIs" priority="18" operator="equal" stopIfTrue="1">
      <formula>"10, 25, 50, 100"</formula>
    </cfRule>
  </conditionalFormatting>
  <conditionalFormatting sqref="S29">
    <cfRule type="cellIs" priority="14" dxfId="8" operator="equal" stopIfTrue="1">
      <formula>"IV"</formula>
    </cfRule>
    <cfRule type="cellIs" priority="15" dxfId="7" operator="equal" stopIfTrue="1">
      <formula>"III"</formula>
    </cfRule>
    <cfRule type="cellIs" priority="16" dxfId="6" operator="equal" stopIfTrue="1">
      <formula>"II"</formula>
    </cfRule>
    <cfRule type="cellIs" priority="17" dxfId="4" operator="equal" stopIfTrue="1">
      <formula>"I"</formula>
    </cfRule>
  </conditionalFormatting>
  <conditionalFormatting sqref="T29">
    <cfRule type="cellIs" priority="12" dxfId="4" operator="equal" stopIfTrue="1">
      <formula>"No Aceptable"</formula>
    </cfRule>
    <cfRule type="cellIs" priority="13" dxfId="3" operator="equal" stopIfTrue="1">
      <formula>"Aceptable"</formula>
    </cfRule>
  </conditionalFormatting>
  <conditionalFormatting sqref="T29">
    <cfRule type="cellIs" priority="11" dxfId="2" operator="equal" stopIfTrue="1">
      <formula>"No Aceptable o Aceptable Con Control Especifico"</formula>
    </cfRule>
  </conditionalFormatting>
  <conditionalFormatting sqref="T29">
    <cfRule type="containsText" priority="10" dxfId="0" operator="containsText" stopIfTrue="1" text="Mejorable">
      <formula>NOT(ISERROR(SEARCH("Mejorable",T29)))</formula>
    </cfRule>
  </conditionalFormatting>
  <conditionalFormatting sqref="O35">
    <cfRule type="cellIs" priority="9" operator="equal" stopIfTrue="1">
      <formula>"10, 25, 50, 100"</formula>
    </cfRule>
  </conditionalFormatting>
  <conditionalFormatting sqref="S35">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35">
    <cfRule type="cellIs" priority="3" dxfId="4" operator="equal" stopIfTrue="1">
      <formula>"No Aceptable"</formula>
    </cfRule>
    <cfRule type="cellIs" priority="4" dxfId="3" operator="equal" stopIfTrue="1">
      <formula>"Aceptable"</formula>
    </cfRule>
  </conditionalFormatting>
  <conditionalFormatting sqref="T35">
    <cfRule type="cellIs" priority="2" dxfId="2" operator="equal" stopIfTrue="1">
      <formula>"No Aceptable o Aceptable Con Control Especifico"</formula>
    </cfRule>
  </conditionalFormatting>
  <conditionalFormatting sqref="T35">
    <cfRule type="containsText" priority="1" dxfId="0" operator="containsText" stopIfTrue="1" text="Mejorable">
      <formula>NOT(ISERROR(SEARCH("Mejorable",T35)))</formula>
    </cfRule>
  </conditionalFormatting>
  <conditionalFormatting sqref="T11">
    <cfRule type="containsText" priority="28" dxfId="0" operator="containsText" stopIfTrue="1" text="Mejorable">
      <formula>NOT(ISERROR(SEARCH("Mejorable",valvulas!T11)))</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1">
      <formula1>10</formula1>
      <formula2>100</formula2>
    </dataValidation>
    <dataValidation type="whole" allowBlank="1" showInputMessage="1" showErrorMessage="1" prompt="1 Esporadica (EE)_x000a_2 Ocasional (EO)_x000a_3 Frecuente (EF)_x000a_4 continua (EC)" sqref="N11:N41">
      <formula1>1</formula1>
      <formula2>4</formula2>
    </dataValidation>
    <dataValidation type="list" allowBlank="1" showInputMessage="1" showErrorMessage="1" sqref="H11:H41">
      <formula1>Hoja1!$A$2:$A$445</formula1>
    </dataValidation>
    <dataValidation type="list" allowBlank="1" showInputMessage="1" showErrorMessage="1" sqref="E11 E21 E32 E24 E35">
      <formula1>Hoja2!$A$2:$A$82</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43">
      <selection activeCell="A49" sqref="A49"/>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ht="15">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ht="15">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3" t="s">
        <v>1188</v>
      </c>
      <c r="B48" s="43" t="s">
        <v>1189</v>
      </c>
      <c r="C48" s="43" t="s">
        <v>1190</v>
      </c>
      <c r="D48" s="43" t="s">
        <v>43</v>
      </c>
      <c r="E48" s="43" t="s">
        <v>609</v>
      </c>
      <c r="F48" s="43" t="s">
        <v>1191</v>
      </c>
      <c r="G48" s="43" t="s">
        <v>1192</v>
      </c>
    </row>
    <row r="49" spans="1:7" s="27" customFormat="1" ht="75">
      <c r="A49" s="30" t="s">
        <v>606</v>
      </c>
      <c r="B49" s="30" t="s">
        <v>607</v>
      </c>
      <c r="C49" s="30" t="s">
        <v>608</v>
      </c>
      <c r="D49" s="30" t="s">
        <v>43</v>
      </c>
      <c r="E49" s="30" t="s">
        <v>609</v>
      </c>
      <c r="F49" s="30" t="s">
        <v>610</v>
      </c>
      <c r="G49" s="30" t="s">
        <v>611</v>
      </c>
    </row>
    <row r="50" spans="1:7" s="27" customFormat="1" ht="75">
      <c r="A50" s="30" t="s">
        <v>612</v>
      </c>
      <c r="B50" s="30" t="s">
        <v>613</v>
      </c>
      <c r="C50" s="30" t="s">
        <v>614</v>
      </c>
      <c r="D50" s="30" t="s">
        <v>43</v>
      </c>
      <c r="E50" s="30" t="s">
        <v>609</v>
      </c>
      <c r="F50" s="30" t="s">
        <v>615</v>
      </c>
      <c r="G50" s="30" t="s">
        <v>616</v>
      </c>
    </row>
    <row r="51" spans="1:7" s="27" customFormat="1" ht="75">
      <c r="A51" s="30" t="s">
        <v>57</v>
      </c>
      <c r="B51" s="30" t="s">
        <v>58</v>
      </c>
      <c r="C51" s="30" t="s">
        <v>59</v>
      </c>
      <c r="D51" s="30" t="s">
        <v>43</v>
      </c>
      <c r="E51" s="30" t="s">
        <v>60</v>
      </c>
      <c r="F51" s="30" t="s">
        <v>61</v>
      </c>
      <c r="G51" s="30" t="s">
        <v>32</v>
      </c>
    </row>
    <row r="52" spans="1:7" s="27" customFormat="1" ht="75">
      <c r="A52" s="30" t="s">
        <v>320</v>
      </c>
      <c r="B52" s="30" t="s">
        <v>617</v>
      </c>
      <c r="C52" s="30" t="s">
        <v>618</v>
      </c>
      <c r="D52" s="30" t="s">
        <v>43</v>
      </c>
      <c r="E52" s="30" t="s">
        <v>619</v>
      </c>
      <c r="F52" s="30" t="s">
        <v>55</v>
      </c>
      <c r="G52" s="30" t="s">
        <v>620</v>
      </c>
    </row>
    <row r="53" spans="1:7" s="27" customFormat="1" ht="45">
      <c r="A53" s="30" t="s">
        <v>621</v>
      </c>
      <c r="B53" s="30" t="s">
        <v>622</v>
      </c>
      <c r="C53" s="30" t="s">
        <v>623</v>
      </c>
      <c r="D53" s="30" t="s">
        <v>32</v>
      </c>
      <c r="E53" s="30" t="s">
        <v>32</v>
      </c>
      <c r="F53" s="30" t="s">
        <v>55</v>
      </c>
      <c r="G53" s="30" t="s">
        <v>32</v>
      </c>
    </row>
    <row r="54" spans="1:7" s="27" customFormat="1" ht="75">
      <c r="A54" s="30" t="s">
        <v>624</v>
      </c>
      <c r="B54" s="30" t="s">
        <v>625</v>
      </c>
      <c r="C54" s="30" t="s">
        <v>626</v>
      </c>
      <c r="D54" s="30" t="s">
        <v>43</v>
      </c>
      <c r="E54" s="30" t="s">
        <v>627</v>
      </c>
      <c r="F54" s="30" t="s">
        <v>65</v>
      </c>
      <c r="G54" s="30" t="s">
        <v>628</v>
      </c>
    </row>
    <row r="55" spans="1:7" s="27" customFormat="1" ht="75">
      <c r="A55" s="30" t="s">
        <v>86</v>
      </c>
      <c r="B55" s="30" t="s">
        <v>35</v>
      </c>
      <c r="C55" s="30" t="s">
        <v>87</v>
      </c>
      <c r="D55" s="30" t="s">
        <v>43</v>
      </c>
      <c r="E55" s="30" t="s">
        <v>64</v>
      </c>
      <c r="F55" s="30" t="s">
        <v>65</v>
      </c>
      <c r="G55" s="30" t="s">
        <v>66</v>
      </c>
    </row>
    <row r="56" spans="1:7" s="27" customFormat="1" ht="75">
      <c r="A56" s="30" t="s">
        <v>629</v>
      </c>
      <c r="B56" s="30" t="s">
        <v>35</v>
      </c>
      <c r="C56" s="30" t="s">
        <v>87</v>
      </c>
      <c r="D56" s="30" t="s">
        <v>43</v>
      </c>
      <c r="E56" s="30" t="s">
        <v>64</v>
      </c>
      <c r="F56" s="30" t="s">
        <v>65</v>
      </c>
      <c r="G56" s="30" t="s">
        <v>66</v>
      </c>
    </row>
    <row r="57" spans="1:7" s="27" customFormat="1" ht="75">
      <c r="A57" s="30" t="s">
        <v>630</v>
      </c>
      <c r="B57" s="30" t="s">
        <v>35</v>
      </c>
      <c r="C57" s="30" t="s">
        <v>87</v>
      </c>
      <c r="D57" s="30" t="s">
        <v>43</v>
      </c>
      <c r="E57" s="30" t="s">
        <v>64</v>
      </c>
      <c r="F57" s="30" t="s">
        <v>65</v>
      </c>
      <c r="G57" s="30" t="s">
        <v>66</v>
      </c>
    </row>
    <row r="58" spans="1:7" s="27" customFormat="1" ht="75">
      <c r="A58" s="30" t="s">
        <v>631</v>
      </c>
      <c r="B58" s="30" t="s">
        <v>63</v>
      </c>
      <c r="C58" s="30" t="s">
        <v>34</v>
      </c>
      <c r="D58" s="30" t="s">
        <v>43</v>
      </c>
      <c r="E58" s="30" t="s">
        <v>64</v>
      </c>
      <c r="F58" s="30" t="s">
        <v>65</v>
      </c>
      <c r="G58" s="30" t="s">
        <v>66</v>
      </c>
    </row>
    <row r="59" spans="1:7" s="27" customFormat="1" ht="75">
      <c r="A59" s="30" t="s">
        <v>632</v>
      </c>
      <c r="B59" s="30" t="s">
        <v>63</v>
      </c>
      <c r="C59" s="30" t="s">
        <v>34</v>
      </c>
      <c r="D59" s="30" t="s">
        <v>43</v>
      </c>
      <c r="E59" s="30" t="s">
        <v>64</v>
      </c>
      <c r="F59" s="30" t="s">
        <v>65</v>
      </c>
      <c r="G59" s="30" t="s">
        <v>66</v>
      </c>
    </row>
    <row r="60" spans="1:7" s="27" customFormat="1" ht="75">
      <c r="A60" s="30" t="s">
        <v>633</v>
      </c>
      <c r="B60" s="30" t="s">
        <v>35</v>
      </c>
      <c r="C60" s="30" t="s">
        <v>87</v>
      </c>
      <c r="D60" s="30" t="s">
        <v>43</v>
      </c>
      <c r="E60" s="30" t="s">
        <v>64</v>
      </c>
      <c r="F60" s="30" t="s">
        <v>65</v>
      </c>
      <c r="G60" s="30" t="s">
        <v>66</v>
      </c>
    </row>
    <row r="61" spans="1:7" s="27" customFormat="1" ht="75">
      <c r="A61" s="30" t="s">
        <v>62</v>
      </c>
      <c r="B61" s="30" t="s">
        <v>63</v>
      </c>
      <c r="C61" s="30" t="s">
        <v>34</v>
      </c>
      <c r="D61" s="30" t="s">
        <v>43</v>
      </c>
      <c r="E61" s="30" t="s">
        <v>64</v>
      </c>
      <c r="F61" s="30" t="s">
        <v>65</v>
      </c>
      <c r="G61" s="30" t="s">
        <v>66</v>
      </c>
    </row>
    <row r="62" spans="1:7" s="27" customFormat="1" ht="75">
      <c r="A62" s="30" t="s">
        <v>634</v>
      </c>
      <c r="B62" s="30" t="s">
        <v>63</v>
      </c>
      <c r="C62" s="30" t="s">
        <v>34</v>
      </c>
      <c r="D62" s="30" t="s">
        <v>43</v>
      </c>
      <c r="E62" s="30" t="s">
        <v>64</v>
      </c>
      <c r="F62" s="30" t="s">
        <v>65</v>
      </c>
      <c r="G62" s="30" t="s">
        <v>66</v>
      </c>
    </row>
    <row r="63" spans="1:7" s="27" customFormat="1" ht="75">
      <c r="A63" s="30" t="s">
        <v>635</v>
      </c>
      <c r="B63" s="30" t="s">
        <v>63</v>
      </c>
      <c r="C63" s="30" t="s">
        <v>34</v>
      </c>
      <c r="D63" s="30" t="s">
        <v>43</v>
      </c>
      <c r="E63" s="30" t="s">
        <v>64</v>
      </c>
      <c r="F63" s="30" t="s">
        <v>65</v>
      </c>
      <c r="G63" s="30" t="s">
        <v>66</v>
      </c>
    </row>
    <row r="64" spans="1:9" ht="15">
      <c r="A64" s="29" t="s">
        <v>123</v>
      </c>
      <c r="B64" s="29" t="s">
        <v>124</v>
      </c>
      <c r="C64" s="29" t="s">
        <v>125</v>
      </c>
      <c r="D64" s="29" t="s">
        <v>32</v>
      </c>
      <c r="E64" s="29" t="s">
        <v>32</v>
      </c>
      <c r="F64" s="29" t="s">
        <v>32</v>
      </c>
      <c r="G64" s="29" t="s">
        <v>32</v>
      </c>
      <c r="I64" s="27"/>
    </row>
    <row r="65" spans="1:7" ht="15">
      <c r="A65" s="29" t="s">
        <v>79</v>
      </c>
      <c r="B65" s="29" t="s">
        <v>80</v>
      </c>
      <c r="C65" s="29" t="s">
        <v>81</v>
      </c>
      <c r="D65" s="29" t="s">
        <v>82</v>
      </c>
      <c r="E65" s="29" t="s">
        <v>83</v>
      </c>
      <c r="F65" s="29" t="s">
        <v>84</v>
      </c>
      <c r="G65" s="29" t="s">
        <v>85</v>
      </c>
    </row>
    <row r="66" spans="1:7" ht="15">
      <c r="A66" s="29" t="s">
        <v>636</v>
      </c>
      <c r="B66" s="29" t="s">
        <v>129</v>
      </c>
      <c r="C66" s="29" t="s">
        <v>130</v>
      </c>
      <c r="D66" s="29" t="s">
        <v>131</v>
      </c>
      <c r="E66" s="29" t="s">
        <v>131</v>
      </c>
      <c r="F66" s="29" t="s">
        <v>130</v>
      </c>
      <c r="G66" s="29" t="s">
        <v>131</v>
      </c>
    </row>
    <row r="67" spans="1:7" ht="15">
      <c r="A67" s="29" t="s">
        <v>637</v>
      </c>
      <c r="B67" s="29" t="s">
        <v>129</v>
      </c>
      <c r="C67" s="29" t="s">
        <v>132</v>
      </c>
      <c r="D67" s="29" t="s">
        <v>131</v>
      </c>
      <c r="E67" s="29" t="s">
        <v>131</v>
      </c>
      <c r="F67" s="29" t="s">
        <v>132</v>
      </c>
      <c r="G67" s="29" t="s">
        <v>131</v>
      </c>
    </row>
    <row r="68" spans="1:7" ht="15">
      <c r="A68" s="29" t="s">
        <v>638</v>
      </c>
      <c r="B68" s="29" t="s">
        <v>129</v>
      </c>
      <c r="C68" s="29" t="s">
        <v>133</v>
      </c>
      <c r="D68" s="29" t="s">
        <v>131</v>
      </c>
      <c r="E68" s="29" t="s">
        <v>131</v>
      </c>
      <c r="F68" s="29" t="s">
        <v>133</v>
      </c>
      <c r="G68" s="29" t="s">
        <v>131</v>
      </c>
    </row>
    <row r="69" spans="1:7" ht="15">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ht="15">
      <c r="A71" s="29" t="s">
        <v>641</v>
      </c>
      <c r="B71" s="29" t="s">
        <v>129</v>
      </c>
      <c r="C71" s="29" t="s">
        <v>136</v>
      </c>
      <c r="D71" s="29" t="s">
        <v>131</v>
      </c>
      <c r="E71" s="29" t="s">
        <v>131</v>
      </c>
      <c r="F71" s="29" t="s">
        <v>136</v>
      </c>
      <c r="G71" s="29" t="s">
        <v>131</v>
      </c>
    </row>
    <row r="72" spans="1:7" ht="15">
      <c r="A72" s="29" t="s">
        <v>642</v>
      </c>
      <c r="B72" s="29" t="s">
        <v>129</v>
      </c>
      <c r="C72" s="29" t="s">
        <v>137</v>
      </c>
      <c r="D72" s="29" t="s">
        <v>131</v>
      </c>
      <c r="E72" s="29" t="s">
        <v>131</v>
      </c>
      <c r="F72" s="29" t="s">
        <v>137</v>
      </c>
      <c r="G72" s="29" t="s">
        <v>131</v>
      </c>
    </row>
    <row r="73" spans="1:7" ht="15">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ht="15">
      <c r="A76" s="29" t="s">
        <v>646</v>
      </c>
      <c r="B76" s="29" t="s">
        <v>129</v>
      </c>
      <c r="C76" s="29" t="s">
        <v>141</v>
      </c>
      <c r="D76" s="29" t="s">
        <v>131</v>
      </c>
      <c r="E76" s="29" t="s">
        <v>131</v>
      </c>
      <c r="F76" s="29" t="s">
        <v>141</v>
      </c>
      <c r="G76" s="29" t="s">
        <v>131</v>
      </c>
    </row>
    <row r="77" spans="1:7" ht="15">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ht="15">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ht="15">
      <c r="A83" s="29" t="s">
        <v>653</v>
      </c>
      <c r="B83" s="29" t="s">
        <v>146</v>
      </c>
      <c r="C83" s="29" t="s">
        <v>149</v>
      </c>
      <c r="D83" s="29" t="s">
        <v>131</v>
      </c>
      <c r="E83" s="29" t="s">
        <v>131</v>
      </c>
      <c r="F83" s="29" t="s">
        <v>149</v>
      </c>
      <c r="G83" s="29" t="s">
        <v>131</v>
      </c>
    </row>
    <row r="84" spans="1:7" ht="15">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ht="15">
      <c r="A88" s="29" t="s">
        <v>658</v>
      </c>
      <c r="B88" s="29" t="s">
        <v>177</v>
      </c>
      <c r="C88" s="29" t="s">
        <v>183</v>
      </c>
      <c r="D88" s="29" t="s">
        <v>131</v>
      </c>
      <c r="E88" s="29" t="s">
        <v>183</v>
      </c>
      <c r="F88" s="29" t="s">
        <v>183</v>
      </c>
      <c r="G88" s="29" t="s">
        <v>131</v>
      </c>
    </row>
    <row r="89" spans="1:7" ht="15">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ht="15">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ht="15">
      <c r="A96" s="29" t="s">
        <v>666</v>
      </c>
      <c r="B96" s="29" t="s">
        <v>177</v>
      </c>
      <c r="C96" s="29" t="s">
        <v>191</v>
      </c>
      <c r="D96" s="29" t="s">
        <v>131</v>
      </c>
      <c r="E96" s="29" t="s">
        <v>191</v>
      </c>
      <c r="F96" s="29" t="s">
        <v>191</v>
      </c>
      <c r="G96" s="29" t="s">
        <v>131</v>
      </c>
    </row>
    <row r="97" spans="1:7" ht="15">
      <c r="A97" s="29" t="s">
        <v>667</v>
      </c>
      <c r="B97" s="29" t="s">
        <v>177</v>
      </c>
      <c r="C97" s="29" t="s">
        <v>192</v>
      </c>
      <c r="D97" s="29" t="s">
        <v>131</v>
      </c>
      <c r="E97" s="29" t="s">
        <v>192</v>
      </c>
      <c r="F97" s="29" t="s">
        <v>192</v>
      </c>
      <c r="G97" s="29" t="s">
        <v>131</v>
      </c>
    </row>
    <row r="98" spans="1:7" ht="75">
      <c r="A98" s="29" t="s">
        <v>668</v>
      </c>
      <c r="B98" s="29" t="s">
        <v>177</v>
      </c>
      <c r="C98" s="29" t="s">
        <v>193</v>
      </c>
      <c r="D98" s="29" t="s">
        <v>131</v>
      </c>
      <c r="E98" s="29" t="s">
        <v>193</v>
      </c>
      <c r="F98" s="29" t="s">
        <v>193</v>
      </c>
      <c r="G98" s="29" t="s">
        <v>131</v>
      </c>
    </row>
    <row r="99" spans="1:7" ht="15">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ht="15">
      <c r="A101" s="29" t="s">
        <v>671</v>
      </c>
      <c r="B101" s="29" t="s">
        <v>194</v>
      </c>
      <c r="C101" s="29" t="s">
        <v>197</v>
      </c>
      <c r="D101" s="29" t="s">
        <v>131</v>
      </c>
      <c r="E101" s="29" t="s">
        <v>131</v>
      </c>
      <c r="F101" s="29" t="s">
        <v>197</v>
      </c>
      <c r="G101" s="29" t="s">
        <v>131</v>
      </c>
    </row>
    <row r="102" spans="1:7" ht="15">
      <c r="A102" s="29" t="s">
        <v>672</v>
      </c>
      <c r="B102" s="29" t="s">
        <v>194</v>
      </c>
      <c r="C102" s="29" t="s">
        <v>198</v>
      </c>
      <c r="D102" s="29" t="s">
        <v>131</v>
      </c>
      <c r="E102" s="29" t="s">
        <v>131</v>
      </c>
      <c r="F102" s="29" t="s">
        <v>198</v>
      </c>
      <c r="G102" s="29" t="s">
        <v>131</v>
      </c>
    </row>
    <row r="103" spans="1:7" ht="15">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ht="15">
      <c r="A105" s="29" t="s">
        <v>675</v>
      </c>
      <c r="B105" s="29" t="s">
        <v>194</v>
      </c>
      <c r="C105" s="29" t="s">
        <v>201</v>
      </c>
      <c r="D105" s="29" t="s">
        <v>131</v>
      </c>
      <c r="E105" s="29" t="s">
        <v>131</v>
      </c>
      <c r="F105" s="29" t="s">
        <v>201</v>
      </c>
      <c r="G105" s="29" t="s">
        <v>131</v>
      </c>
    </row>
    <row r="106" spans="1:7" ht="15">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ht="15">
      <c r="A112" s="29" t="s">
        <v>682</v>
      </c>
      <c r="B112" s="29" t="s">
        <v>205</v>
      </c>
      <c r="C112" s="29" t="s">
        <v>209</v>
      </c>
      <c r="D112" s="29" t="s">
        <v>131</v>
      </c>
      <c r="E112" s="29" t="s">
        <v>131</v>
      </c>
      <c r="F112" s="29" t="s">
        <v>209</v>
      </c>
      <c r="G112" s="29" t="s">
        <v>131</v>
      </c>
    </row>
    <row r="113" spans="1:7" ht="15">
      <c r="A113" s="29" t="s">
        <v>683</v>
      </c>
      <c r="B113" s="29" t="s">
        <v>205</v>
      </c>
      <c r="C113" s="29" t="s">
        <v>210</v>
      </c>
      <c r="D113" s="29" t="s">
        <v>131</v>
      </c>
      <c r="E113" s="29" t="s">
        <v>131</v>
      </c>
      <c r="F113" s="29" t="s">
        <v>210</v>
      </c>
      <c r="G113" s="29" t="s">
        <v>131</v>
      </c>
    </row>
    <row r="114" spans="1:7" ht="15">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ht="15">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ht="15">
      <c r="A120" s="29" t="s">
        <v>690</v>
      </c>
      <c r="B120" s="29" t="s">
        <v>205</v>
      </c>
      <c r="C120" s="29" t="s">
        <v>217</v>
      </c>
      <c r="D120" s="29" t="s">
        <v>131</v>
      </c>
      <c r="E120" s="29" t="s">
        <v>131</v>
      </c>
      <c r="F120" s="29" t="s">
        <v>217</v>
      </c>
      <c r="G120" s="29" t="s">
        <v>131</v>
      </c>
    </row>
    <row r="121" spans="1:7" ht="15">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ht="15">
      <c r="A123" s="29" t="s">
        <v>693</v>
      </c>
      <c r="B123" s="29" t="s">
        <v>205</v>
      </c>
      <c r="C123" s="29" t="s">
        <v>220</v>
      </c>
      <c r="D123" s="29" t="s">
        <v>131</v>
      </c>
      <c r="E123" s="29" t="s">
        <v>131</v>
      </c>
      <c r="F123" s="29" t="s">
        <v>220</v>
      </c>
      <c r="G123" s="29" t="s">
        <v>131</v>
      </c>
    </row>
    <row r="124" spans="1:7" ht="15">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ht="15">
      <c r="A127" s="29" t="s">
        <v>697</v>
      </c>
      <c r="B127" s="29" t="s">
        <v>224</v>
      </c>
      <c r="C127" s="29" t="s">
        <v>218</v>
      </c>
      <c r="D127" s="29" t="s">
        <v>131</v>
      </c>
      <c r="E127" s="29" t="s">
        <v>131</v>
      </c>
      <c r="F127" s="29" t="s">
        <v>218</v>
      </c>
      <c r="G127" s="29" t="s">
        <v>131</v>
      </c>
    </row>
    <row r="128" spans="1:7" ht="15">
      <c r="A128" s="29" t="s">
        <v>698</v>
      </c>
      <c r="B128" s="29" t="s">
        <v>224</v>
      </c>
      <c r="C128" s="29" t="s">
        <v>225</v>
      </c>
      <c r="D128" s="29" t="s">
        <v>131</v>
      </c>
      <c r="E128" s="29" t="s">
        <v>131</v>
      </c>
      <c r="F128" s="29" t="s">
        <v>225</v>
      </c>
      <c r="G128" s="29" t="s">
        <v>131</v>
      </c>
    </row>
    <row r="129" spans="1:7" ht="15">
      <c r="A129" s="29" t="s">
        <v>699</v>
      </c>
      <c r="B129" s="29" t="s">
        <v>224</v>
      </c>
      <c r="C129" s="29" t="s">
        <v>226</v>
      </c>
      <c r="D129" s="29" t="s">
        <v>131</v>
      </c>
      <c r="E129" s="29" t="s">
        <v>131</v>
      </c>
      <c r="F129" s="29" t="s">
        <v>226</v>
      </c>
      <c r="G129" s="29" t="s">
        <v>131</v>
      </c>
    </row>
    <row r="130" spans="1:7" ht="15">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ht="15">
      <c r="A132" s="29" t="s">
        <v>702</v>
      </c>
      <c r="B132" s="29" t="s">
        <v>224</v>
      </c>
      <c r="C132" s="29" t="s">
        <v>229</v>
      </c>
      <c r="D132" s="29" t="s">
        <v>131</v>
      </c>
      <c r="E132" s="29" t="s">
        <v>131</v>
      </c>
      <c r="F132" s="29" t="s">
        <v>229</v>
      </c>
      <c r="G132" s="29" t="s">
        <v>131</v>
      </c>
    </row>
    <row r="133" spans="1:7" ht="15">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ht="15">
      <c r="A136" s="29" t="s">
        <v>706</v>
      </c>
      <c r="B136" s="29" t="s">
        <v>224</v>
      </c>
      <c r="C136" s="29" t="s">
        <v>233</v>
      </c>
      <c r="D136" s="29" t="s">
        <v>131</v>
      </c>
      <c r="E136" s="29" t="s">
        <v>131</v>
      </c>
      <c r="F136" s="29" t="s">
        <v>233</v>
      </c>
      <c r="G136" s="29" t="s">
        <v>131</v>
      </c>
    </row>
    <row r="137" spans="1:7" ht="15">
      <c r="A137" s="29" t="s">
        <v>707</v>
      </c>
      <c r="B137" s="29" t="s">
        <v>234</v>
      </c>
      <c r="C137" s="29" t="s">
        <v>235</v>
      </c>
      <c r="D137" s="29" t="s">
        <v>131</v>
      </c>
      <c r="E137" s="29" t="s">
        <v>131</v>
      </c>
      <c r="F137" s="29" t="s">
        <v>235</v>
      </c>
      <c r="G137" s="29" t="s">
        <v>131</v>
      </c>
    </row>
    <row r="138" spans="1:7" ht="15">
      <c r="A138" s="29" t="s">
        <v>708</v>
      </c>
      <c r="B138" s="29" t="s">
        <v>234</v>
      </c>
      <c r="C138" s="29" t="s">
        <v>236</v>
      </c>
      <c r="D138" s="29" t="s">
        <v>131</v>
      </c>
      <c r="E138" s="29" t="s">
        <v>131</v>
      </c>
      <c r="F138" s="29" t="s">
        <v>236</v>
      </c>
      <c r="G138" s="29" t="s">
        <v>131</v>
      </c>
    </row>
    <row r="139" spans="1:7" ht="15">
      <c r="A139" s="29" t="s">
        <v>709</v>
      </c>
      <c r="B139" s="29" t="s">
        <v>234</v>
      </c>
      <c r="C139" s="29" t="s">
        <v>237</v>
      </c>
      <c r="D139" s="29" t="s">
        <v>131</v>
      </c>
      <c r="E139" s="29" t="s">
        <v>131</v>
      </c>
      <c r="F139" s="29" t="s">
        <v>237</v>
      </c>
      <c r="G139" s="29" t="s">
        <v>131</v>
      </c>
    </row>
    <row r="140" spans="1:7" ht="15">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ht="15">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ht="15">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ht="15">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ht="15">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ht="15">
      <c r="A150" s="29" t="s">
        <v>720</v>
      </c>
      <c r="B150" s="29" t="s">
        <v>278</v>
      </c>
      <c r="C150" s="29" t="s">
        <v>282</v>
      </c>
      <c r="D150" s="29" t="s">
        <v>131</v>
      </c>
      <c r="E150" s="29" t="s">
        <v>131</v>
      </c>
      <c r="F150" s="29" t="s">
        <v>282</v>
      </c>
      <c r="G150" s="29" t="s">
        <v>131</v>
      </c>
    </row>
    <row r="151" spans="1:7" ht="15">
      <c r="A151" s="29" t="s">
        <v>721</v>
      </c>
      <c r="B151" s="29" t="s">
        <v>278</v>
      </c>
      <c r="C151" s="29" t="s">
        <v>283</v>
      </c>
      <c r="D151" s="29" t="s">
        <v>131</v>
      </c>
      <c r="E151" s="29" t="s">
        <v>131</v>
      </c>
      <c r="F151" s="29" t="s">
        <v>283</v>
      </c>
      <c r="G151" s="29" t="s">
        <v>131</v>
      </c>
    </row>
    <row r="152" spans="1:7" ht="15">
      <c r="A152" s="29" t="s">
        <v>722</v>
      </c>
      <c r="B152" s="29" t="s">
        <v>278</v>
      </c>
      <c r="C152" s="29" t="s">
        <v>284</v>
      </c>
      <c r="D152" s="29" t="s">
        <v>131</v>
      </c>
      <c r="E152" s="29" t="s">
        <v>131</v>
      </c>
      <c r="F152" s="29" t="s">
        <v>284</v>
      </c>
      <c r="G152" s="29" t="s">
        <v>131</v>
      </c>
    </row>
    <row r="153" spans="1:7" ht="15">
      <c r="A153" s="29" t="s">
        <v>723</v>
      </c>
      <c r="B153" s="29" t="s">
        <v>278</v>
      </c>
      <c r="C153" s="29" t="s">
        <v>285</v>
      </c>
      <c r="D153" s="29" t="s">
        <v>131</v>
      </c>
      <c r="E153" s="29" t="s">
        <v>131</v>
      </c>
      <c r="F153" s="29" t="s">
        <v>285</v>
      </c>
      <c r="G153" s="29" t="s">
        <v>131</v>
      </c>
    </row>
    <row r="154" spans="1:7" ht="15">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ht="15">
      <c r="A157" s="29" t="s">
        <v>727</v>
      </c>
      <c r="B157" s="29" t="s">
        <v>278</v>
      </c>
      <c r="C157" s="29" t="s">
        <v>289</v>
      </c>
      <c r="D157" s="29" t="s">
        <v>131</v>
      </c>
      <c r="E157" s="29" t="s">
        <v>131</v>
      </c>
      <c r="F157" s="29" t="s">
        <v>289</v>
      </c>
      <c r="G157" s="29" t="s">
        <v>131</v>
      </c>
    </row>
    <row r="158" spans="1:7" ht="15">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ht="15">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ht="15">
      <c r="A165" s="29" t="s">
        <v>735</v>
      </c>
      <c r="B165" s="29" t="s">
        <v>278</v>
      </c>
      <c r="C165" s="29" t="s">
        <v>297</v>
      </c>
      <c r="D165" s="29" t="s">
        <v>131</v>
      </c>
      <c r="E165" s="29" t="s">
        <v>131</v>
      </c>
      <c r="F165" s="29" t="s">
        <v>297</v>
      </c>
      <c r="G165" s="29" t="s">
        <v>131</v>
      </c>
    </row>
    <row r="166" spans="1:7" ht="15">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ht="15">
      <c r="A168" s="29" t="s">
        <v>738</v>
      </c>
      <c r="B168" s="29" t="s">
        <v>278</v>
      </c>
      <c r="C168" s="29" t="s">
        <v>300</v>
      </c>
      <c r="D168" s="29" t="s">
        <v>131</v>
      </c>
      <c r="E168" s="29" t="s">
        <v>131</v>
      </c>
      <c r="F168" s="29" t="s">
        <v>300</v>
      </c>
      <c r="G168" s="29" t="s">
        <v>131</v>
      </c>
    </row>
    <row r="169" spans="1:7" ht="15">
      <c r="A169" s="29" t="s">
        <v>739</v>
      </c>
      <c r="B169" s="29" t="s">
        <v>301</v>
      </c>
      <c r="C169" s="29" t="s">
        <v>302</v>
      </c>
      <c r="D169" s="29" t="s">
        <v>131</v>
      </c>
      <c r="E169" s="29" t="s">
        <v>131</v>
      </c>
      <c r="F169" s="29" t="s">
        <v>302</v>
      </c>
      <c r="G169" s="29" t="s">
        <v>131</v>
      </c>
    </row>
    <row r="170" spans="1:7" ht="15">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ht="15">
      <c r="A172" s="29" t="s">
        <v>742</v>
      </c>
      <c r="B172" s="29" t="s">
        <v>301</v>
      </c>
      <c r="C172" s="29" t="s">
        <v>304</v>
      </c>
      <c r="D172" s="29" t="s">
        <v>131</v>
      </c>
      <c r="E172" s="29" t="s">
        <v>131</v>
      </c>
      <c r="F172" s="29" t="s">
        <v>304</v>
      </c>
      <c r="G172" s="29" t="s">
        <v>131</v>
      </c>
    </row>
    <row r="173" spans="1:7" ht="15">
      <c r="A173" s="29" t="s">
        <v>743</v>
      </c>
      <c r="B173" s="29" t="s">
        <v>301</v>
      </c>
      <c r="C173" s="29" t="s">
        <v>305</v>
      </c>
      <c r="D173" s="29" t="s">
        <v>131</v>
      </c>
      <c r="E173" s="29" t="s">
        <v>131</v>
      </c>
      <c r="F173" s="29" t="s">
        <v>305</v>
      </c>
      <c r="G173" s="29" t="s">
        <v>131</v>
      </c>
    </row>
    <row r="174" spans="1:7" ht="15">
      <c r="A174" s="29" t="s">
        <v>744</v>
      </c>
      <c r="B174" s="29" t="s">
        <v>301</v>
      </c>
      <c r="C174" s="29" t="s">
        <v>306</v>
      </c>
      <c r="D174" s="29" t="s">
        <v>131</v>
      </c>
      <c r="E174" s="29" t="s">
        <v>131</v>
      </c>
      <c r="F174" s="29" t="s">
        <v>306</v>
      </c>
      <c r="G174" s="29" t="s">
        <v>131</v>
      </c>
    </row>
    <row r="175" spans="1:7" ht="15">
      <c r="A175" s="29" t="s">
        <v>745</v>
      </c>
      <c r="B175" s="29" t="s">
        <v>301</v>
      </c>
      <c r="C175" s="29" t="s">
        <v>307</v>
      </c>
      <c r="D175" s="29" t="s">
        <v>131</v>
      </c>
      <c r="E175" s="29" t="s">
        <v>131</v>
      </c>
      <c r="F175" s="29" t="s">
        <v>307</v>
      </c>
      <c r="G175" s="29" t="s">
        <v>131</v>
      </c>
    </row>
    <row r="176" spans="1:7" ht="15">
      <c r="A176" s="29" t="s">
        <v>746</v>
      </c>
      <c r="B176" s="29" t="s">
        <v>301</v>
      </c>
      <c r="C176" s="29" t="s">
        <v>308</v>
      </c>
      <c r="D176" s="29" t="s">
        <v>131</v>
      </c>
      <c r="E176" s="29" t="s">
        <v>131</v>
      </c>
      <c r="F176" s="29" t="s">
        <v>308</v>
      </c>
      <c r="G176" s="29" t="s">
        <v>131</v>
      </c>
    </row>
    <row r="177" spans="1:7" ht="15">
      <c r="A177" s="29" t="s">
        <v>747</v>
      </c>
      <c r="B177" s="29" t="s">
        <v>301</v>
      </c>
      <c r="C177" s="29" t="s">
        <v>309</v>
      </c>
      <c r="D177" s="29" t="s">
        <v>131</v>
      </c>
      <c r="E177" s="29" t="s">
        <v>131</v>
      </c>
      <c r="F177" s="29" t="s">
        <v>309</v>
      </c>
      <c r="G177" s="29" t="s">
        <v>131</v>
      </c>
    </row>
    <row r="178" spans="1:7" ht="15">
      <c r="A178" s="29" t="s">
        <v>748</v>
      </c>
      <c r="B178" s="29" t="s">
        <v>310</v>
      </c>
      <c r="C178" s="29" t="s">
        <v>210</v>
      </c>
      <c r="D178" s="29" t="s">
        <v>131</v>
      </c>
      <c r="E178" s="29" t="s">
        <v>131</v>
      </c>
      <c r="F178" s="29" t="s">
        <v>210</v>
      </c>
      <c r="G178" s="29" t="s">
        <v>131</v>
      </c>
    </row>
    <row r="179" spans="1:7" ht="15">
      <c r="A179" s="29" t="s">
        <v>749</v>
      </c>
      <c r="B179" s="29" t="s">
        <v>310</v>
      </c>
      <c r="C179" s="29" t="s">
        <v>311</v>
      </c>
      <c r="D179" s="29" t="s">
        <v>131</v>
      </c>
      <c r="E179" s="29" t="s">
        <v>131</v>
      </c>
      <c r="F179" s="29" t="s">
        <v>311</v>
      </c>
      <c r="G179" s="29" t="s">
        <v>131</v>
      </c>
    </row>
    <row r="180" spans="1:7" ht="15">
      <c r="A180" s="29" t="s">
        <v>750</v>
      </c>
      <c r="B180" s="29" t="s">
        <v>310</v>
      </c>
      <c r="C180" s="29" t="s">
        <v>312</v>
      </c>
      <c r="D180" s="29" t="s">
        <v>131</v>
      </c>
      <c r="E180" s="29" t="s">
        <v>131</v>
      </c>
      <c r="F180" s="29" t="s">
        <v>312</v>
      </c>
      <c r="G180" s="29" t="s">
        <v>131</v>
      </c>
    </row>
    <row r="181" spans="1:7" ht="30">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ht="15">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ht="15">
      <c r="A187" s="29" t="s">
        <v>757</v>
      </c>
      <c r="B187" s="29" t="s">
        <v>310</v>
      </c>
      <c r="C187" s="29" t="s">
        <v>319</v>
      </c>
      <c r="D187" s="29" t="s">
        <v>131</v>
      </c>
      <c r="E187" s="29" t="s">
        <v>131</v>
      </c>
      <c r="F187" s="29" t="s">
        <v>319</v>
      </c>
      <c r="G187" s="29" t="s">
        <v>131</v>
      </c>
    </row>
    <row r="188" spans="1:7" ht="15">
      <c r="A188" s="29" t="s">
        <v>758</v>
      </c>
      <c r="B188" s="29" t="s">
        <v>310</v>
      </c>
      <c r="C188" s="29" t="s">
        <v>320</v>
      </c>
      <c r="D188" s="29" t="s">
        <v>131</v>
      </c>
      <c r="E188" s="29" t="s">
        <v>131</v>
      </c>
      <c r="F188" s="29" t="s">
        <v>320</v>
      </c>
      <c r="G188" s="29" t="s">
        <v>131</v>
      </c>
    </row>
    <row r="189" spans="1:7" ht="15">
      <c r="A189" s="29" t="s">
        <v>759</v>
      </c>
      <c r="B189" s="29" t="s">
        <v>310</v>
      </c>
      <c r="C189" s="29" t="s">
        <v>321</v>
      </c>
      <c r="D189" s="29" t="s">
        <v>131</v>
      </c>
      <c r="E189" s="29" t="s">
        <v>131</v>
      </c>
      <c r="F189" s="29" t="s">
        <v>321</v>
      </c>
      <c r="G189" s="29" t="s">
        <v>131</v>
      </c>
    </row>
    <row r="190" spans="1:7" ht="15">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ht="15">
      <c r="A193" s="29" t="s">
        <v>763</v>
      </c>
      <c r="B193" s="29" t="s">
        <v>324</v>
      </c>
      <c r="C193" s="29" t="s">
        <v>218</v>
      </c>
      <c r="D193" s="29" t="s">
        <v>131</v>
      </c>
      <c r="E193" s="29" t="s">
        <v>131</v>
      </c>
      <c r="F193" s="29" t="s">
        <v>218</v>
      </c>
      <c r="G193" s="29" t="s">
        <v>131</v>
      </c>
    </row>
    <row r="194" spans="1:7" ht="15">
      <c r="A194" s="29" t="s">
        <v>764</v>
      </c>
      <c r="B194" s="29" t="s">
        <v>324</v>
      </c>
      <c r="C194" s="29" t="s">
        <v>326</v>
      </c>
      <c r="D194" s="29" t="s">
        <v>131</v>
      </c>
      <c r="E194" s="29" t="s">
        <v>131</v>
      </c>
      <c r="F194" s="29" t="s">
        <v>326</v>
      </c>
      <c r="G194" s="29" t="s">
        <v>131</v>
      </c>
    </row>
    <row r="195" spans="1:7" ht="15">
      <c r="A195" s="29" t="s">
        <v>765</v>
      </c>
      <c r="B195" s="29" t="s">
        <v>324</v>
      </c>
      <c r="C195" s="29" t="s">
        <v>327</v>
      </c>
      <c r="D195" s="29" t="s">
        <v>131</v>
      </c>
      <c r="E195" s="29" t="s">
        <v>131</v>
      </c>
      <c r="F195" s="29" t="s">
        <v>327</v>
      </c>
      <c r="G195" s="29" t="s">
        <v>131</v>
      </c>
    </row>
    <row r="196" spans="1:7" ht="15">
      <c r="A196" s="29" t="s">
        <v>766</v>
      </c>
      <c r="B196" s="29" t="s">
        <v>324</v>
      </c>
      <c r="C196" s="29" t="s">
        <v>328</v>
      </c>
      <c r="D196" s="29" t="s">
        <v>131</v>
      </c>
      <c r="E196" s="29" t="s">
        <v>131</v>
      </c>
      <c r="F196" s="29" t="s">
        <v>328</v>
      </c>
      <c r="G196" s="29" t="s">
        <v>131</v>
      </c>
    </row>
    <row r="197" spans="1:7" ht="15">
      <c r="A197" s="29" t="s">
        <v>767</v>
      </c>
      <c r="B197" s="29" t="s">
        <v>324</v>
      </c>
      <c r="C197" s="29" t="s">
        <v>329</v>
      </c>
      <c r="D197" s="29" t="s">
        <v>131</v>
      </c>
      <c r="E197" s="29" t="s">
        <v>131</v>
      </c>
      <c r="F197" s="29" t="s">
        <v>329</v>
      </c>
      <c r="G197" s="29" t="s">
        <v>131</v>
      </c>
    </row>
    <row r="198" spans="1:7" ht="15">
      <c r="A198" s="29" t="s">
        <v>768</v>
      </c>
      <c r="B198" s="29" t="s">
        <v>324</v>
      </c>
      <c r="C198" s="29" t="s">
        <v>321</v>
      </c>
      <c r="D198" s="29" t="s">
        <v>131</v>
      </c>
      <c r="E198" s="29" t="s">
        <v>131</v>
      </c>
      <c r="F198" s="29" t="s">
        <v>321</v>
      </c>
      <c r="G198" s="29" t="s">
        <v>131</v>
      </c>
    </row>
    <row r="199" spans="1:7" ht="15">
      <c r="A199" s="29" t="s">
        <v>769</v>
      </c>
      <c r="B199" s="29" t="s">
        <v>324</v>
      </c>
      <c r="C199" s="29" t="s">
        <v>322</v>
      </c>
      <c r="D199" s="29" t="s">
        <v>131</v>
      </c>
      <c r="E199" s="29" t="s">
        <v>131</v>
      </c>
      <c r="F199" s="29" t="s">
        <v>322</v>
      </c>
      <c r="G199" s="29" t="s">
        <v>131</v>
      </c>
    </row>
    <row r="200" spans="1:7" ht="15">
      <c r="A200" s="29" t="s">
        <v>770</v>
      </c>
      <c r="B200" s="29" t="s">
        <v>330</v>
      </c>
      <c r="C200" s="29" t="s">
        <v>331</v>
      </c>
      <c r="D200" s="29" t="s">
        <v>131</v>
      </c>
      <c r="E200" s="29" t="s">
        <v>131</v>
      </c>
      <c r="F200" s="29" t="s">
        <v>331</v>
      </c>
      <c r="G200" s="29" t="s">
        <v>131</v>
      </c>
    </row>
    <row r="201" spans="1:7" ht="15">
      <c r="A201" s="29" t="s">
        <v>771</v>
      </c>
      <c r="B201" s="29" t="s">
        <v>330</v>
      </c>
      <c r="C201" s="29" t="s">
        <v>332</v>
      </c>
      <c r="D201" s="29" t="s">
        <v>131</v>
      </c>
      <c r="E201" s="29" t="s">
        <v>131</v>
      </c>
      <c r="F201" s="29" t="s">
        <v>332</v>
      </c>
      <c r="G201" s="29" t="s">
        <v>131</v>
      </c>
    </row>
    <row r="202" spans="1:7" ht="15">
      <c r="A202" s="29" t="s">
        <v>772</v>
      </c>
      <c r="B202" s="29" t="s">
        <v>330</v>
      </c>
      <c r="C202" s="29" t="s">
        <v>333</v>
      </c>
      <c r="D202" s="29" t="s">
        <v>131</v>
      </c>
      <c r="E202" s="29" t="s">
        <v>131</v>
      </c>
      <c r="F202" s="29" t="s">
        <v>333</v>
      </c>
      <c r="G202" s="29" t="s">
        <v>131</v>
      </c>
    </row>
    <row r="203" spans="1:7" ht="15">
      <c r="A203" s="29" t="s">
        <v>773</v>
      </c>
      <c r="B203" s="29" t="s">
        <v>330</v>
      </c>
      <c r="C203" s="29" t="s">
        <v>334</v>
      </c>
      <c r="D203" s="29" t="s">
        <v>131</v>
      </c>
      <c r="E203" s="29" t="s">
        <v>131</v>
      </c>
      <c r="F203" s="29" t="s">
        <v>334</v>
      </c>
      <c r="G203" s="29" t="s">
        <v>131</v>
      </c>
    </row>
    <row r="204" spans="1:7" ht="15">
      <c r="A204" s="29" t="s">
        <v>774</v>
      </c>
      <c r="B204" s="29" t="s">
        <v>330</v>
      </c>
      <c r="C204" s="29" t="s">
        <v>335</v>
      </c>
      <c r="D204" s="29" t="s">
        <v>131</v>
      </c>
      <c r="E204" s="29" t="s">
        <v>131</v>
      </c>
      <c r="F204" s="29" t="s">
        <v>335</v>
      </c>
      <c r="G204" s="29" t="s">
        <v>131</v>
      </c>
    </row>
    <row r="205" spans="1:7" ht="15">
      <c r="A205" s="29" t="s">
        <v>775</v>
      </c>
      <c r="B205" s="29" t="s">
        <v>330</v>
      </c>
      <c r="C205" s="29" t="s">
        <v>336</v>
      </c>
      <c r="D205" s="29" t="s">
        <v>131</v>
      </c>
      <c r="E205" s="29" t="s">
        <v>131</v>
      </c>
      <c r="F205" s="29" t="s">
        <v>336</v>
      </c>
      <c r="G205" s="29" t="s">
        <v>131</v>
      </c>
    </row>
    <row r="206" spans="1:7" ht="15">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ht="15">
      <c r="A209" s="29" t="s">
        <v>779</v>
      </c>
      <c r="B209" s="29" t="s">
        <v>330</v>
      </c>
      <c r="C209" s="29" t="s">
        <v>289</v>
      </c>
      <c r="D209" s="29" t="s">
        <v>131</v>
      </c>
      <c r="E209" s="29" t="s">
        <v>131</v>
      </c>
      <c r="F209" s="29" t="s">
        <v>289</v>
      </c>
      <c r="G209" s="29" t="s">
        <v>131</v>
      </c>
    </row>
    <row r="210" spans="1:7" ht="15">
      <c r="A210" s="29" t="s">
        <v>780</v>
      </c>
      <c r="B210" s="29" t="s">
        <v>330</v>
      </c>
      <c r="C210" s="29" t="s">
        <v>321</v>
      </c>
      <c r="D210" s="29" t="s">
        <v>131</v>
      </c>
      <c r="E210" s="29" t="s">
        <v>131</v>
      </c>
      <c r="F210" s="29" t="s">
        <v>321</v>
      </c>
      <c r="G210" s="29" t="s">
        <v>131</v>
      </c>
    </row>
    <row r="211" spans="1:7" ht="15">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ht="15">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ht="15">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ht="15">
      <c r="A217" s="29" t="s">
        <v>787</v>
      </c>
      <c r="B217" s="29" t="s">
        <v>341</v>
      </c>
      <c r="C217" s="29" t="s">
        <v>345</v>
      </c>
      <c r="D217" s="29" t="s">
        <v>131</v>
      </c>
      <c r="E217" s="29" t="s">
        <v>131</v>
      </c>
      <c r="F217" s="29" t="s">
        <v>345</v>
      </c>
      <c r="G217" s="29" t="s">
        <v>131</v>
      </c>
    </row>
    <row r="218" spans="1:7" ht="15">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ht="15">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ht="15">
      <c r="A222" s="29" t="s">
        <v>792</v>
      </c>
      <c r="B222" s="29" t="s">
        <v>341</v>
      </c>
      <c r="C222" s="29" t="s">
        <v>350</v>
      </c>
      <c r="D222" s="29" t="s">
        <v>131</v>
      </c>
      <c r="E222" s="29" t="s">
        <v>131</v>
      </c>
      <c r="F222" s="29" t="s">
        <v>350</v>
      </c>
      <c r="G222" s="29" t="s">
        <v>131</v>
      </c>
    </row>
    <row r="223" spans="1:7" ht="15">
      <c r="A223" s="29" t="s">
        <v>793</v>
      </c>
      <c r="B223" s="29" t="s">
        <v>341</v>
      </c>
      <c r="C223" s="29" t="s">
        <v>322</v>
      </c>
      <c r="D223" s="29" t="s">
        <v>131</v>
      </c>
      <c r="E223" s="29" t="s">
        <v>131</v>
      </c>
      <c r="F223" s="29" t="s">
        <v>322</v>
      </c>
      <c r="G223" s="29" t="s">
        <v>131</v>
      </c>
    </row>
    <row r="224" spans="1:7" ht="15">
      <c r="A224" s="29" t="s">
        <v>794</v>
      </c>
      <c r="B224" s="29" t="s">
        <v>341</v>
      </c>
      <c r="C224" s="29" t="s">
        <v>351</v>
      </c>
      <c r="D224" s="29" t="s">
        <v>131</v>
      </c>
      <c r="E224" s="29" t="s">
        <v>131</v>
      </c>
      <c r="F224" s="29" t="s">
        <v>351</v>
      </c>
      <c r="G224" s="29" t="s">
        <v>131</v>
      </c>
    </row>
    <row r="225" spans="1:7" ht="15">
      <c r="A225" s="29" t="s">
        <v>795</v>
      </c>
      <c r="B225" s="29" t="s">
        <v>352</v>
      </c>
      <c r="C225" s="29" t="s">
        <v>147</v>
      </c>
      <c r="D225" s="29" t="s">
        <v>131</v>
      </c>
      <c r="E225" s="29" t="s">
        <v>131</v>
      </c>
      <c r="F225" s="29" t="s">
        <v>147</v>
      </c>
      <c r="G225" s="29" t="s">
        <v>131</v>
      </c>
    </row>
    <row r="226" spans="1:7" ht="15">
      <c r="A226" s="29" t="s">
        <v>796</v>
      </c>
      <c r="B226" s="29" t="s">
        <v>352</v>
      </c>
      <c r="C226" s="29" t="s">
        <v>149</v>
      </c>
      <c r="D226" s="29" t="s">
        <v>131</v>
      </c>
      <c r="E226" s="29" t="s">
        <v>131</v>
      </c>
      <c r="F226" s="29" t="s">
        <v>149</v>
      </c>
      <c r="G226" s="29" t="s">
        <v>131</v>
      </c>
    </row>
    <row r="227" spans="1:7" ht="15">
      <c r="A227" s="29" t="s">
        <v>797</v>
      </c>
      <c r="B227" s="29" t="s">
        <v>352</v>
      </c>
      <c r="C227" s="29" t="s">
        <v>353</v>
      </c>
      <c r="D227" s="29" t="s">
        <v>131</v>
      </c>
      <c r="E227" s="29" t="s">
        <v>131</v>
      </c>
      <c r="F227" s="29" t="s">
        <v>353</v>
      </c>
      <c r="G227" s="29" t="s">
        <v>131</v>
      </c>
    </row>
    <row r="228" spans="1:7" ht="15">
      <c r="A228" s="29" t="s">
        <v>798</v>
      </c>
      <c r="B228" s="29" t="s">
        <v>354</v>
      </c>
      <c r="C228" s="29" t="s">
        <v>355</v>
      </c>
      <c r="D228" s="29" t="s">
        <v>131</v>
      </c>
      <c r="E228" s="29" t="s">
        <v>131</v>
      </c>
      <c r="F228" s="29" t="s">
        <v>355</v>
      </c>
      <c r="G228" s="29" t="s">
        <v>131</v>
      </c>
    </row>
    <row r="229" spans="1:7" ht="15">
      <c r="A229" s="29" t="s">
        <v>799</v>
      </c>
      <c r="B229" s="29" t="s">
        <v>354</v>
      </c>
      <c r="C229" s="29" t="s">
        <v>356</v>
      </c>
      <c r="D229" s="29" t="s">
        <v>131</v>
      </c>
      <c r="E229" s="29" t="s">
        <v>131</v>
      </c>
      <c r="F229" s="29" t="s">
        <v>356</v>
      </c>
      <c r="G229" s="29" t="s">
        <v>131</v>
      </c>
    </row>
    <row r="230" spans="1:7" ht="15">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ht="15">
      <c r="A233" s="29" t="s">
        <v>803</v>
      </c>
      <c r="B233" s="29" t="s">
        <v>354</v>
      </c>
      <c r="C233" s="29" t="s">
        <v>322</v>
      </c>
      <c r="D233" s="29" t="s">
        <v>131</v>
      </c>
      <c r="E233" s="29" t="s">
        <v>131</v>
      </c>
      <c r="F233" s="29" t="s">
        <v>322</v>
      </c>
      <c r="G233" s="29" t="s">
        <v>131</v>
      </c>
    </row>
    <row r="234" spans="1:7" ht="15">
      <c r="A234" s="29" t="s">
        <v>804</v>
      </c>
      <c r="B234" s="29" t="s">
        <v>358</v>
      </c>
      <c r="C234" s="29" t="s">
        <v>359</v>
      </c>
      <c r="D234" s="29" t="s">
        <v>131</v>
      </c>
      <c r="E234" s="29" t="s">
        <v>131</v>
      </c>
      <c r="F234" s="29" t="s">
        <v>359</v>
      </c>
      <c r="G234" s="29" t="s">
        <v>131</v>
      </c>
    </row>
    <row r="235" spans="1:7" ht="15">
      <c r="A235" s="29" t="s">
        <v>805</v>
      </c>
      <c r="B235" s="29" t="s">
        <v>358</v>
      </c>
      <c r="C235" s="29" t="s">
        <v>147</v>
      </c>
      <c r="D235" s="29" t="s">
        <v>131</v>
      </c>
      <c r="E235" s="29" t="s">
        <v>131</v>
      </c>
      <c r="F235" s="29" t="s">
        <v>147</v>
      </c>
      <c r="G235" s="29" t="s">
        <v>131</v>
      </c>
    </row>
    <row r="236" spans="1:7" ht="15">
      <c r="A236" s="29" t="s">
        <v>806</v>
      </c>
      <c r="B236" s="29" t="s">
        <v>358</v>
      </c>
      <c r="C236" s="29" t="s">
        <v>355</v>
      </c>
      <c r="D236" s="29" t="s">
        <v>131</v>
      </c>
      <c r="E236" s="29" t="s">
        <v>131</v>
      </c>
      <c r="F236" s="29" t="s">
        <v>355</v>
      </c>
      <c r="G236" s="29" t="s">
        <v>131</v>
      </c>
    </row>
    <row r="237" spans="1:7" ht="15">
      <c r="A237" s="29" t="s">
        <v>807</v>
      </c>
      <c r="B237" s="29" t="s">
        <v>358</v>
      </c>
      <c r="C237" s="29" t="s">
        <v>360</v>
      </c>
      <c r="D237" s="29" t="s">
        <v>131</v>
      </c>
      <c r="E237" s="29" t="s">
        <v>131</v>
      </c>
      <c r="F237" s="29" t="s">
        <v>360</v>
      </c>
      <c r="G237" s="29" t="s">
        <v>131</v>
      </c>
    </row>
    <row r="238" spans="1:7" ht="15">
      <c r="A238" s="29" t="s">
        <v>808</v>
      </c>
      <c r="B238" s="29" t="s">
        <v>358</v>
      </c>
      <c r="C238" s="29" t="s">
        <v>149</v>
      </c>
      <c r="D238" s="29" t="s">
        <v>131</v>
      </c>
      <c r="E238" s="29" t="s">
        <v>131</v>
      </c>
      <c r="F238" s="29" t="s">
        <v>149</v>
      </c>
      <c r="G238" s="29" t="s">
        <v>131</v>
      </c>
    </row>
    <row r="239" spans="1:7" ht="15">
      <c r="A239" s="29" t="s">
        <v>809</v>
      </c>
      <c r="B239" s="29" t="s">
        <v>358</v>
      </c>
      <c r="C239" s="29" t="s">
        <v>361</v>
      </c>
      <c r="D239" s="29" t="s">
        <v>131</v>
      </c>
      <c r="E239" s="29" t="s">
        <v>131</v>
      </c>
      <c r="F239" s="29" t="s">
        <v>361</v>
      </c>
      <c r="G239" s="29" t="s">
        <v>131</v>
      </c>
    </row>
    <row r="240" spans="1:7" ht="15">
      <c r="A240" s="29" t="s">
        <v>810</v>
      </c>
      <c r="B240" s="29" t="s">
        <v>358</v>
      </c>
      <c r="C240" s="29" t="s">
        <v>362</v>
      </c>
      <c r="D240" s="29" t="s">
        <v>131</v>
      </c>
      <c r="E240" s="29" t="s">
        <v>131</v>
      </c>
      <c r="F240" s="29" t="s">
        <v>362</v>
      </c>
      <c r="G240" s="29" t="s">
        <v>131</v>
      </c>
    </row>
    <row r="241" spans="1:7" ht="15">
      <c r="A241" s="29" t="s">
        <v>811</v>
      </c>
      <c r="B241" s="29" t="s">
        <v>358</v>
      </c>
      <c r="C241" s="29" t="s">
        <v>363</v>
      </c>
      <c r="D241" s="29" t="s">
        <v>131</v>
      </c>
      <c r="E241" s="29" t="s">
        <v>131</v>
      </c>
      <c r="F241" s="29" t="s">
        <v>363</v>
      </c>
      <c r="G241" s="29" t="s">
        <v>131</v>
      </c>
    </row>
    <row r="242" spans="1:7" ht="15">
      <c r="A242" s="29" t="s">
        <v>812</v>
      </c>
      <c r="B242" s="29" t="s">
        <v>358</v>
      </c>
      <c r="C242" s="29" t="s">
        <v>364</v>
      </c>
      <c r="D242" s="29" t="s">
        <v>131</v>
      </c>
      <c r="E242" s="29" t="s">
        <v>131</v>
      </c>
      <c r="F242" s="29" t="s">
        <v>364</v>
      </c>
      <c r="G242" s="29" t="s">
        <v>131</v>
      </c>
    </row>
    <row r="243" spans="1:7" ht="15">
      <c r="A243" s="29" t="s">
        <v>813</v>
      </c>
      <c r="B243" s="29" t="s">
        <v>365</v>
      </c>
      <c r="C243" s="29" t="s">
        <v>366</v>
      </c>
      <c r="D243" s="29" t="s">
        <v>131</v>
      </c>
      <c r="E243" s="29" t="s">
        <v>131</v>
      </c>
      <c r="F243" s="29" t="s">
        <v>366</v>
      </c>
      <c r="G243" s="29" t="s">
        <v>131</v>
      </c>
    </row>
    <row r="244" spans="1:7" ht="15">
      <c r="A244" s="29" t="s">
        <v>814</v>
      </c>
      <c r="B244" s="29" t="s">
        <v>365</v>
      </c>
      <c r="C244" s="29" t="s">
        <v>362</v>
      </c>
      <c r="D244" s="29" t="s">
        <v>131</v>
      </c>
      <c r="E244" s="29" t="s">
        <v>131</v>
      </c>
      <c r="F244" s="29" t="s">
        <v>362</v>
      </c>
      <c r="G244" s="29" t="s">
        <v>131</v>
      </c>
    </row>
    <row r="245" spans="1:7" ht="15">
      <c r="A245" s="29" t="s">
        <v>815</v>
      </c>
      <c r="B245" s="29" t="s">
        <v>365</v>
      </c>
      <c r="C245" s="29" t="s">
        <v>367</v>
      </c>
      <c r="D245" s="29" t="s">
        <v>131</v>
      </c>
      <c r="E245" s="29" t="s">
        <v>131</v>
      </c>
      <c r="F245" s="29" t="s">
        <v>367</v>
      </c>
      <c r="G245" s="29" t="s">
        <v>131</v>
      </c>
    </row>
    <row r="246" spans="1:7" ht="15">
      <c r="A246" s="29" t="s">
        <v>816</v>
      </c>
      <c r="B246" s="29" t="s">
        <v>365</v>
      </c>
      <c r="C246" s="29" t="s">
        <v>191</v>
      </c>
      <c r="D246" s="29" t="s">
        <v>131</v>
      </c>
      <c r="E246" s="29" t="s">
        <v>131</v>
      </c>
      <c r="F246" s="29" t="s">
        <v>191</v>
      </c>
      <c r="G246" s="29" t="s">
        <v>131</v>
      </c>
    </row>
    <row r="247" spans="1:7" ht="15">
      <c r="A247" s="29" t="s">
        <v>817</v>
      </c>
      <c r="B247" s="29" t="s">
        <v>365</v>
      </c>
      <c r="C247" s="29" t="s">
        <v>368</v>
      </c>
      <c r="D247" s="29" t="s">
        <v>131</v>
      </c>
      <c r="E247" s="29" t="s">
        <v>131</v>
      </c>
      <c r="F247" s="29" t="s">
        <v>368</v>
      </c>
      <c r="G247" s="29" t="s">
        <v>131</v>
      </c>
    </row>
    <row r="248" spans="1:7" ht="15">
      <c r="A248" s="29" t="s">
        <v>818</v>
      </c>
      <c r="B248" s="29" t="s">
        <v>369</v>
      </c>
      <c r="C248" s="29" t="s">
        <v>370</v>
      </c>
      <c r="D248" s="29" t="s">
        <v>131</v>
      </c>
      <c r="E248" s="29" t="s">
        <v>131</v>
      </c>
      <c r="F248" s="29" t="s">
        <v>370</v>
      </c>
      <c r="G248" s="29" t="s">
        <v>131</v>
      </c>
    </row>
    <row r="249" spans="1:7" ht="15">
      <c r="A249" s="29" t="s">
        <v>819</v>
      </c>
      <c r="B249" s="29" t="s">
        <v>369</v>
      </c>
      <c r="C249" s="29" t="s">
        <v>359</v>
      </c>
      <c r="D249" s="29" t="s">
        <v>131</v>
      </c>
      <c r="E249" s="29" t="s">
        <v>131</v>
      </c>
      <c r="F249" s="29" t="s">
        <v>359</v>
      </c>
      <c r="G249" s="29" t="s">
        <v>131</v>
      </c>
    </row>
    <row r="250" spans="1:7" ht="15">
      <c r="A250" s="29" t="s">
        <v>820</v>
      </c>
      <c r="B250" s="29" t="s">
        <v>369</v>
      </c>
      <c r="C250" s="29" t="s">
        <v>371</v>
      </c>
      <c r="D250" s="29" t="s">
        <v>131</v>
      </c>
      <c r="E250" s="29" t="s">
        <v>131</v>
      </c>
      <c r="F250" s="29" t="s">
        <v>371</v>
      </c>
      <c r="G250" s="29" t="s">
        <v>131</v>
      </c>
    </row>
    <row r="251" spans="1:7" ht="15">
      <c r="A251" s="29" t="s">
        <v>821</v>
      </c>
      <c r="B251" s="29" t="s">
        <v>369</v>
      </c>
      <c r="C251" s="29" t="s">
        <v>372</v>
      </c>
      <c r="D251" s="29" t="s">
        <v>131</v>
      </c>
      <c r="E251" s="29" t="s">
        <v>131</v>
      </c>
      <c r="F251" s="29" t="s">
        <v>372</v>
      </c>
      <c r="G251" s="29" t="s">
        <v>131</v>
      </c>
    </row>
    <row r="252" spans="1:7" ht="15">
      <c r="A252" s="29" t="s">
        <v>822</v>
      </c>
      <c r="B252" s="29" t="s">
        <v>369</v>
      </c>
      <c r="C252" s="29" t="s">
        <v>373</v>
      </c>
      <c r="D252" s="29" t="s">
        <v>131</v>
      </c>
      <c r="E252" s="29" t="s">
        <v>131</v>
      </c>
      <c r="F252" s="29" t="s">
        <v>373</v>
      </c>
      <c r="G252" s="29" t="s">
        <v>131</v>
      </c>
    </row>
    <row r="253" spans="1:7" ht="15">
      <c r="A253" s="29" t="s">
        <v>823</v>
      </c>
      <c r="B253" s="29" t="s">
        <v>369</v>
      </c>
      <c r="C253" s="29" t="s">
        <v>374</v>
      </c>
      <c r="D253" s="29" t="s">
        <v>131</v>
      </c>
      <c r="E253" s="29" t="s">
        <v>131</v>
      </c>
      <c r="F253" s="29" t="s">
        <v>374</v>
      </c>
      <c r="G253" s="29" t="s">
        <v>131</v>
      </c>
    </row>
    <row r="254" spans="1:7" ht="15">
      <c r="A254" s="29" t="s">
        <v>824</v>
      </c>
      <c r="B254" s="29" t="s">
        <v>369</v>
      </c>
      <c r="C254" s="29" t="s">
        <v>375</v>
      </c>
      <c r="D254" s="29" t="s">
        <v>131</v>
      </c>
      <c r="E254" s="29" t="s">
        <v>131</v>
      </c>
      <c r="F254" s="29" t="s">
        <v>375</v>
      </c>
      <c r="G254" s="29" t="s">
        <v>131</v>
      </c>
    </row>
    <row r="255" spans="1:7" ht="15">
      <c r="A255" s="29" t="s">
        <v>825</v>
      </c>
      <c r="B255" s="29" t="s">
        <v>369</v>
      </c>
      <c r="C255" s="29" t="s">
        <v>376</v>
      </c>
      <c r="D255" s="29" t="s">
        <v>131</v>
      </c>
      <c r="E255" s="29" t="s">
        <v>131</v>
      </c>
      <c r="F255" s="29" t="s">
        <v>376</v>
      </c>
      <c r="G255" s="29" t="s">
        <v>131</v>
      </c>
    </row>
    <row r="256" spans="1:7" ht="15">
      <c r="A256" s="29" t="s">
        <v>826</v>
      </c>
      <c r="B256" s="29" t="s">
        <v>369</v>
      </c>
      <c r="C256" s="29" t="s">
        <v>377</v>
      </c>
      <c r="D256" s="29" t="s">
        <v>131</v>
      </c>
      <c r="E256" s="29" t="s">
        <v>131</v>
      </c>
      <c r="F256" s="29" t="s">
        <v>377</v>
      </c>
      <c r="G256" s="29" t="s">
        <v>131</v>
      </c>
    </row>
    <row r="257" spans="1:7" ht="15">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ht="15">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ht="15">
      <c r="A261" s="29" t="s">
        <v>831</v>
      </c>
      <c r="B261" s="29" t="s">
        <v>369</v>
      </c>
      <c r="C261" s="29" t="s">
        <v>382</v>
      </c>
      <c r="D261" s="29" t="s">
        <v>131</v>
      </c>
      <c r="E261" s="29" t="s">
        <v>131</v>
      </c>
      <c r="F261" s="29" t="s">
        <v>382</v>
      </c>
      <c r="G261" s="29" t="s">
        <v>131</v>
      </c>
    </row>
    <row r="262" spans="1:7" ht="15">
      <c r="A262" s="29" t="s">
        <v>832</v>
      </c>
      <c r="B262" s="29" t="s">
        <v>369</v>
      </c>
      <c r="C262" s="29" t="s">
        <v>218</v>
      </c>
      <c r="D262" s="29" t="s">
        <v>131</v>
      </c>
      <c r="E262" s="29" t="s">
        <v>131</v>
      </c>
      <c r="F262" s="29" t="s">
        <v>218</v>
      </c>
      <c r="G262" s="29" t="s">
        <v>131</v>
      </c>
    </row>
    <row r="263" spans="1:7" ht="15">
      <c r="A263" s="29" t="s">
        <v>833</v>
      </c>
      <c r="B263" s="29" t="s">
        <v>369</v>
      </c>
      <c r="C263" s="29" t="s">
        <v>383</v>
      </c>
      <c r="D263" s="29" t="s">
        <v>131</v>
      </c>
      <c r="E263" s="29" t="s">
        <v>131</v>
      </c>
      <c r="F263" s="29" t="s">
        <v>383</v>
      </c>
      <c r="G263" s="29" t="s">
        <v>131</v>
      </c>
    </row>
    <row r="264" spans="1:7" ht="15">
      <c r="A264" s="29" t="s">
        <v>834</v>
      </c>
      <c r="B264" s="29" t="s">
        <v>369</v>
      </c>
      <c r="C264" s="29" t="s">
        <v>384</v>
      </c>
      <c r="D264" s="29" t="s">
        <v>131</v>
      </c>
      <c r="E264" s="29" t="s">
        <v>131</v>
      </c>
      <c r="F264" s="29" t="s">
        <v>384</v>
      </c>
      <c r="G264" s="29" t="s">
        <v>131</v>
      </c>
    </row>
    <row r="265" spans="1:7" ht="15">
      <c r="A265" s="29" t="s">
        <v>835</v>
      </c>
      <c r="B265" s="29" t="s">
        <v>369</v>
      </c>
      <c r="C265" s="29" t="s">
        <v>385</v>
      </c>
      <c r="D265" s="29" t="s">
        <v>131</v>
      </c>
      <c r="E265" s="29" t="s">
        <v>131</v>
      </c>
      <c r="F265" s="29" t="s">
        <v>385</v>
      </c>
      <c r="G265" s="29" t="s">
        <v>131</v>
      </c>
    </row>
    <row r="266" spans="1:7" ht="15">
      <c r="A266" s="29" t="s">
        <v>836</v>
      </c>
      <c r="B266" s="29" t="s">
        <v>369</v>
      </c>
      <c r="C266" s="29" t="s">
        <v>197</v>
      </c>
      <c r="D266" s="29" t="s">
        <v>131</v>
      </c>
      <c r="E266" s="29" t="s">
        <v>131</v>
      </c>
      <c r="F266" s="29" t="s">
        <v>197</v>
      </c>
      <c r="G266" s="29" t="s">
        <v>131</v>
      </c>
    </row>
    <row r="267" spans="1:7" ht="15">
      <c r="A267" s="29" t="s">
        <v>837</v>
      </c>
      <c r="B267" s="29" t="s">
        <v>369</v>
      </c>
      <c r="C267" s="29" t="s">
        <v>319</v>
      </c>
      <c r="D267" s="29" t="s">
        <v>131</v>
      </c>
      <c r="E267" s="29" t="s">
        <v>131</v>
      </c>
      <c r="F267" s="29" t="s">
        <v>319</v>
      </c>
      <c r="G267" s="29" t="s">
        <v>131</v>
      </c>
    </row>
    <row r="268" spans="1:7" ht="15">
      <c r="A268" s="29" t="s">
        <v>838</v>
      </c>
      <c r="B268" s="29" t="s">
        <v>369</v>
      </c>
      <c r="C268" s="29" t="s">
        <v>386</v>
      </c>
      <c r="D268" s="29" t="s">
        <v>131</v>
      </c>
      <c r="E268" s="29" t="s">
        <v>131</v>
      </c>
      <c r="F268" s="29" t="s">
        <v>386</v>
      </c>
      <c r="G268" s="29" t="s">
        <v>131</v>
      </c>
    </row>
    <row r="269" spans="1:7" ht="15">
      <c r="A269" s="29" t="s">
        <v>839</v>
      </c>
      <c r="B269" s="29" t="s">
        <v>369</v>
      </c>
      <c r="C269" s="29" t="s">
        <v>285</v>
      </c>
      <c r="D269" s="29" t="s">
        <v>131</v>
      </c>
      <c r="E269" s="29" t="s">
        <v>131</v>
      </c>
      <c r="F269" s="29" t="s">
        <v>285</v>
      </c>
      <c r="G269" s="29" t="s">
        <v>131</v>
      </c>
    </row>
    <row r="270" spans="1:7" ht="15">
      <c r="A270" s="29" t="s">
        <v>840</v>
      </c>
      <c r="B270" s="29" t="s">
        <v>369</v>
      </c>
      <c r="C270" s="29" t="s">
        <v>183</v>
      </c>
      <c r="D270" s="29" t="s">
        <v>131</v>
      </c>
      <c r="E270" s="29" t="s">
        <v>131</v>
      </c>
      <c r="F270" s="29" t="s">
        <v>183</v>
      </c>
      <c r="G270" s="29" t="s">
        <v>131</v>
      </c>
    </row>
    <row r="271" spans="1:7" ht="15">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ht="15">
      <c r="A275" s="29" t="s">
        <v>845</v>
      </c>
      <c r="B275" s="29" t="s">
        <v>369</v>
      </c>
      <c r="C275" s="29" t="s">
        <v>391</v>
      </c>
      <c r="D275" s="29" t="s">
        <v>131</v>
      </c>
      <c r="E275" s="29" t="s">
        <v>131</v>
      </c>
      <c r="F275" s="29" t="s">
        <v>391</v>
      </c>
      <c r="G275" s="29" t="s">
        <v>131</v>
      </c>
    </row>
    <row r="276" spans="1:7" ht="15">
      <c r="A276" s="29" t="s">
        <v>846</v>
      </c>
      <c r="B276" s="29" t="s">
        <v>369</v>
      </c>
      <c r="C276" s="29" t="s">
        <v>392</v>
      </c>
      <c r="D276" s="29" t="s">
        <v>131</v>
      </c>
      <c r="E276" s="29" t="s">
        <v>131</v>
      </c>
      <c r="F276" s="29" t="s">
        <v>392</v>
      </c>
      <c r="G276" s="29" t="s">
        <v>131</v>
      </c>
    </row>
    <row r="277" spans="1:7" ht="15">
      <c r="A277" s="29" t="s">
        <v>847</v>
      </c>
      <c r="B277" s="29" t="s">
        <v>369</v>
      </c>
      <c r="C277" s="29" t="s">
        <v>361</v>
      </c>
      <c r="D277" s="29" t="s">
        <v>131</v>
      </c>
      <c r="E277" s="29" t="s">
        <v>131</v>
      </c>
      <c r="F277" s="29" t="s">
        <v>361</v>
      </c>
      <c r="G277" s="29" t="s">
        <v>131</v>
      </c>
    </row>
    <row r="278" spans="1:7" ht="15">
      <c r="A278" s="29" t="s">
        <v>848</v>
      </c>
      <c r="B278" s="29" t="s">
        <v>369</v>
      </c>
      <c r="C278" s="29" t="s">
        <v>393</v>
      </c>
      <c r="D278" s="29" t="s">
        <v>131</v>
      </c>
      <c r="E278" s="29" t="s">
        <v>131</v>
      </c>
      <c r="F278" s="29" t="s">
        <v>393</v>
      </c>
      <c r="G278" s="29" t="s">
        <v>131</v>
      </c>
    </row>
    <row r="279" spans="1:7" ht="15">
      <c r="A279" s="29" t="s">
        <v>849</v>
      </c>
      <c r="B279" s="29" t="s">
        <v>369</v>
      </c>
      <c r="C279" s="29" t="s">
        <v>394</v>
      </c>
      <c r="D279" s="29" t="s">
        <v>131</v>
      </c>
      <c r="E279" s="29" t="s">
        <v>131</v>
      </c>
      <c r="F279" s="29" t="s">
        <v>394</v>
      </c>
      <c r="G279" s="29" t="s">
        <v>131</v>
      </c>
    </row>
    <row r="280" spans="1:7" ht="15">
      <c r="A280" s="29" t="s">
        <v>850</v>
      </c>
      <c r="B280" s="29" t="s">
        <v>369</v>
      </c>
      <c r="C280" s="29" t="s">
        <v>395</v>
      </c>
      <c r="D280" s="29" t="s">
        <v>131</v>
      </c>
      <c r="E280" s="29" t="s">
        <v>131</v>
      </c>
      <c r="F280" s="29" t="s">
        <v>395</v>
      </c>
      <c r="G280" s="29" t="s">
        <v>131</v>
      </c>
    </row>
    <row r="281" spans="1:7" ht="15">
      <c r="A281" s="29" t="s">
        <v>851</v>
      </c>
      <c r="B281" s="29" t="s">
        <v>369</v>
      </c>
      <c r="C281" s="29" t="s">
        <v>396</v>
      </c>
      <c r="D281" s="29" t="s">
        <v>131</v>
      </c>
      <c r="E281" s="29" t="s">
        <v>131</v>
      </c>
      <c r="F281" s="29" t="s">
        <v>396</v>
      </c>
      <c r="G281" s="29" t="s">
        <v>131</v>
      </c>
    </row>
    <row r="282" spans="1:7" ht="15">
      <c r="A282" s="29" t="s">
        <v>852</v>
      </c>
      <c r="B282" s="29" t="s">
        <v>369</v>
      </c>
      <c r="C282" s="29" t="s">
        <v>397</v>
      </c>
      <c r="D282" s="29" t="s">
        <v>131</v>
      </c>
      <c r="E282" s="29" t="s">
        <v>131</v>
      </c>
      <c r="F282" s="29" t="s">
        <v>397</v>
      </c>
      <c r="G282" s="29" t="s">
        <v>131</v>
      </c>
    </row>
    <row r="283" spans="1:7" ht="15">
      <c r="A283" s="29" t="s">
        <v>853</v>
      </c>
      <c r="B283" s="29" t="s">
        <v>369</v>
      </c>
      <c r="C283" s="29" t="s">
        <v>398</v>
      </c>
      <c r="D283" s="29" t="s">
        <v>131</v>
      </c>
      <c r="E283" s="29" t="s">
        <v>131</v>
      </c>
      <c r="F283" s="29" t="s">
        <v>359</v>
      </c>
      <c r="G283" s="29" t="s">
        <v>131</v>
      </c>
    </row>
    <row r="284" spans="1:7" ht="15">
      <c r="A284" s="29" t="s">
        <v>854</v>
      </c>
      <c r="B284" s="29" t="s">
        <v>369</v>
      </c>
      <c r="C284" s="29" t="s">
        <v>399</v>
      </c>
      <c r="D284" s="29" t="s">
        <v>131</v>
      </c>
      <c r="E284" s="29" t="s">
        <v>131</v>
      </c>
      <c r="F284" s="29" t="s">
        <v>398</v>
      </c>
      <c r="G284" s="29" t="s">
        <v>131</v>
      </c>
    </row>
    <row r="285" spans="1:7" ht="15">
      <c r="A285" s="29" t="s">
        <v>855</v>
      </c>
      <c r="B285" s="29" t="s">
        <v>369</v>
      </c>
      <c r="C285" s="29" t="s">
        <v>400</v>
      </c>
      <c r="D285" s="29" t="s">
        <v>131</v>
      </c>
      <c r="E285" s="29" t="s">
        <v>131</v>
      </c>
      <c r="F285" s="29" t="s">
        <v>399</v>
      </c>
      <c r="G285" s="29" t="s">
        <v>131</v>
      </c>
    </row>
    <row r="286" spans="1:7" ht="15">
      <c r="A286" s="29" t="s">
        <v>856</v>
      </c>
      <c r="B286" s="29" t="s">
        <v>401</v>
      </c>
      <c r="C286" s="29" t="s">
        <v>218</v>
      </c>
      <c r="D286" s="29" t="s">
        <v>131</v>
      </c>
      <c r="E286" s="29" t="s">
        <v>131</v>
      </c>
      <c r="F286" s="29" t="s">
        <v>218</v>
      </c>
      <c r="G286" s="29" t="s">
        <v>131</v>
      </c>
    </row>
    <row r="287" spans="1:7" ht="15">
      <c r="A287" s="29" t="s">
        <v>857</v>
      </c>
      <c r="B287" s="29" t="s">
        <v>401</v>
      </c>
      <c r="C287" s="29" t="s">
        <v>331</v>
      </c>
      <c r="D287" s="29" t="s">
        <v>131</v>
      </c>
      <c r="E287" s="29" t="s">
        <v>131</v>
      </c>
      <c r="F287" s="29" t="s">
        <v>331</v>
      </c>
      <c r="G287" s="29" t="s">
        <v>131</v>
      </c>
    </row>
    <row r="288" spans="1:7" ht="15">
      <c r="A288" s="29" t="s">
        <v>858</v>
      </c>
      <c r="B288" s="29" t="s">
        <v>401</v>
      </c>
      <c r="C288" s="29" t="s">
        <v>402</v>
      </c>
      <c r="D288" s="29" t="s">
        <v>131</v>
      </c>
      <c r="E288" s="29" t="s">
        <v>131</v>
      </c>
      <c r="F288" s="29" t="s">
        <v>402</v>
      </c>
      <c r="G288" s="29" t="s">
        <v>131</v>
      </c>
    </row>
    <row r="289" spans="1:7" ht="15">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ht="15">
      <c r="A294" s="29" t="s">
        <v>864</v>
      </c>
      <c r="B294" s="29" t="s">
        <v>401</v>
      </c>
      <c r="C294" s="29" t="s">
        <v>404</v>
      </c>
      <c r="D294" s="29" t="s">
        <v>131</v>
      </c>
      <c r="E294" s="29" t="s">
        <v>131</v>
      </c>
      <c r="F294" s="29" t="s">
        <v>404</v>
      </c>
      <c r="G294" s="29" t="s">
        <v>131</v>
      </c>
    </row>
    <row r="295" spans="1:7" ht="15">
      <c r="A295" s="29" t="s">
        <v>865</v>
      </c>
      <c r="B295" s="29" t="s">
        <v>401</v>
      </c>
      <c r="C295" s="29" t="s">
        <v>322</v>
      </c>
      <c r="D295" s="29" t="s">
        <v>131</v>
      </c>
      <c r="E295" s="29" t="s">
        <v>131</v>
      </c>
      <c r="F295" s="29" t="s">
        <v>322</v>
      </c>
      <c r="G295" s="29" t="s">
        <v>131</v>
      </c>
    </row>
    <row r="296" spans="1:7" ht="15">
      <c r="A296" s="29" t="s">
        <v>866</v>
      </c>
      <c r="B296" s="29" t="s">
        <v>405</v>
      </c>
      <c r="C296" s="29" t="s">
        <v>406</v>
      </c>
      <c r="D296" s="29" t="s">
        <v>131</v>
      </c>
      <c r="E296" s="29" t="s">
        <v>131</v>
      </c>
      <c r="F296" s="29" t="s">
        <v>406</v>
      </c>
      <c r="G296" s="29" t="s">
        <v>131</v>
      </c>
    </row>
    <row r="297" spans="1:7" ht="15">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ht="15">
      <c r="A299" s="29" t="s">
        <v>869</v>
      </c>
      <c r="B299" s="29" t="s">
        <v>405</v>
      </c>
      <c r="C299" s="29" t="s">
        <v>376</v>
      </c>
      <c r="D299" s="29" t="s">
        <v>131</v>
      </c>
      <c r="E299" s="29" t="s">
        <v>131</v>
      </c>
      <c r="F299" s="29" t="s">
        <v>376</v>
      </c>
      <c r="G299" s="29" t="s">
        <v>131</v>
      </c>
    </row>
    <row r="300" spans="1:7" ht="15">
      <c r="A300" s="29" t="s">
        <v>870</v>
      </c>
      <c r="B300" s="29" t="s">
        <v>405</v>
      </c>
      <c r="C300" s="29" t="s">
        <v>377</v>
      </c>
      <c r="D300" s="29" t="s">
        <v>131</v>
      </c>
      <c r="E300" s="29" t="s">
        <v>131</v>
      </c>
      <c r="F300" s="29" t="s">
        <v>377</v>
      </c>
      <c r="G300" s="29" t="s">
        <v>131</v>
      </c>
    </row>
    <row r="301" spans="1:7" ht="15">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ht="15">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ht="15">
      <c r="A309" s="29" t="s">
        <v>879</v>
      </c>
      <c r="B309" s="29" t="s">
        <v>411</v>
      </c>
      <c r="C309" s="29" t="s">
        <v>416</v>
      </c>
      <c r="D309" s="29" t="s">
        <v>131</v>
      </c>
      <c r="E309" s="29" t="s">
        <v>131</v>
      </c>
      <c r="F309" s="29" t="s">
        <v>416</v>
      </c>
      <c r="G309" s="29" t="s">
        <v>131</v>
      </c>
    </row>
    <row r="310" spans="1:7" ht="15">
      <c r="A310" s="29" t="s">
        <v>880</v>
      </c>
      <c r="B310" s="29" t="s">
        <v>411</v>
      </c>
      <c r="C310" s="29" t="s">
        <v>417</v>
      </c>
      <c r="D310" s="29" t="s">
        <v>131</v>
      </c>
      <c r="E310" s="29" t="s">
        <v>131</v>
      </c>
      <c r="F310" s="29" t="s">
        <v>417</v>
      </c>
      <c r="G310" s="29" t="s">
        <v>131</v>
      </c>
    </row>
    <row r="311" spans="1:7" ht="15">
      <c r="A311" s="29" t="s">
        <v>881</v>
      </c>
      <c r="B311" s="29" t="s">
        <v>411</v>
      </c>
      <c r="C311" s="29" t="s">
        <v>418</v>
      </c>
      <c r="D311" s="29" t="s">
        <v>131</v>
      </c>
      <c r="E311" s="29" t="s">
        <v>131</v>
      </c>
      <c r="F311" s="29" t="s">
        <v>418</v>
      </c>
      <c r="G311" s="29" t="s">
        <v>131</v>
      </c>
    </row>
    <row r="312" spans="1:7" ht="15">
      <c r="A312" s="29" t="s">
        <v>882</v>
      </c>
      <c r="B312" s="29" t="s">
        <v>411</v>
      </c>
      <c r="C312" s="29" t="s">
        <v>419</v>
      </c>
      <c r="D312" s="29" t="s">
        <v>131</v>
      </c>
      <c r="E312" s="29" t="s">
        <v>131</v>
      </c>
      <c r="F312" s="29" t="s">
        <v>419</v>
      </c>
      <c r="G312" s="29" t="s">
        <v>131</v>
      </c>
    </row>
    <row r="313" spans="1:7" ht="15">
      <c r="A313" s="29" t="s">
        <v>883</v>
      </c>
      <c r="B313" s="29" t="s">
        <v>411</v>
      </c>
      <c r="C313" s="29" t="s">
        <v>420</v>
      </c>
      <c r="D313" s="29" t="s">
        <v>131</v>
      </c>
      <c r="E313" s="29" t="s">
        <v>131</v>
      </c>
      <c r="F313" s="29" t="s">
        <v>420</v>
      </c>
      <c r="G313" s="29" t="s">
        <v>131</v>
      </c>
    </row>
    <row r="314" spans="1:7" ht="15">
      <c r="A314" s="29" t="s">
        <v>884</v>
      </c>
      <c r="B314" s="29" t="s">
        <v>411</v>
      </c>
      <c r="C314" s="29" t="s">
        <v>421</v>
      </c>
      <c r="D314" s="29" t="s">
        <v>131</v>
      </c>
      <c r="E314" s="29" t="s">
        <v>131</v>
      </c>
      <c r="F314" s="29" t="s">
        <v>421</v>
      </c>
      <c r="G314" s="29" t="s">
        <v>131</v>
      </c>
    </row>
    <row r="315" spans="1:7" ht="15">
      <c r="A315" s="29" t="s">
        <v>885</v>
      </c>
      <c r="B315" s="29" t="s">
        <v>411</v>
      </c>
      <c r="C315" s="29" t="s">
        <v>422</v>
      </c>
      <c r="D315" s="29" t="s">
        <v>131</v>
      </c>
      <c r="E315" s="29" t="s">
        <v>131</v>
      </c>
      <c r="F315" s="29" t="s">
        <v>422</v>
      </c>
      <c r="G315" s="29" t="s">
        <v>131</v>
      </c>
    </row>
    <row r="316" spans="1:7" ht="15">
      <c r="A316" s="29" t="s">
        <v>886</v>
      </c>
      <c r="B316" s="29" t="s">
        <v>411</v>
      </c>
      <c r="C316" s="29" t="s">
        <v>423</v>
      </c>
      <c r="D316" s="29" t="s">
        <v>131</v>
      </c>
      <c r="E316" s="29" t="s">
        <v>131</v>
      </c>
      <c r="F316" s="29" t="s">
        <v>423</v>
      </c>
      <c r="G316" s="29" t="s">
        <v>131</v>
      </c>
    </row>
    <row r="317" spans="1:7" ht="15">
      <c r="A317" s="29" t="s">
        <v>887</v>
      </c>
      <c r="B317" s="29" t="s">
        <v>411</v>
      </c>
      <c r="C317" s="29" t="s">
        <v>424</v>
      </c>
      <c r="D317" s="29" t="s">
        <v>131</v>
      </c>
      <c r="E317" s="29" t="s">
        <v>131</v>
      </c>
      <c r="F317" s="29" t="s">
        <v>424</v>
      </c>
      <c r="G317" s="29" t="s">
        <v>131</v>
      </c>
    </row>
    <row r="318" spans="1:7" ht="15">
      <c r="A318" s="29" t="s">
        <v>888</v>
      </c>
      <c r="B318" s="29" t="s">
        <v>411</v>
      </c>
      <c r="C318" s="29" t="s">
        <v>322</v>
      </c>
      <c r="D318" s="29" t="s">
        <v>131</v>
      </c>
      <c r="E318" s="29" t="s">
        <v>131</v>
      </c>
      <c r="F318" s="29" t="s">
        <v>322</v>
      </c>
      <c r="G318" s="29" t="s">
        <v>131</v>
      </c>
    </row>
    <row r="319" spans="1:7" ht="15">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ht="15">
      <c r="A336" s="29" t="s">
        <v>906</v>
      </c>
      <c r="B336" s="29" t="s">
        <v>433</v>
      </c>
      <c r="C336" s="29" t="s">
        <v>435</v>
      </c>
      <c r="D336" s="29" t="s">
        <v>131</v>
      </c>
      <c r="E336" s="29" t="s">
        <v>131</v>
      </c>
      <c r="F336" s="29" t="s">
        <v>435</v>
      </c>
      <c r="G336" s="29" t="s">
        <v>131</v>
      </c>
    </row>
    <row r="337" spans="1:7" ht="15">
      <c r="A337" s="29" t="s">
        <v>907</v>
      </c>
      <c r="B337" s="29" t="s">
        <v>433</v>
      </c>
      <c r="C337" s="29" t="s">
        <v>436</v>
      </c>
      <c r="D337" s="29" t="s">
        <v>131</v>
      </c>
      <c r="E337" s="29" t="s">
        <v>131</v>
      </c>
      <c r="F337" s="29" t="s">
        <v>436</v>
      </c>
      <c r="G337" s="29" t="s">
        <v>131</v>
      </c>
    </row>
    <row r="338" spans="1:7" ht="15">
      <c r="A338" s="29" t="s">
        <v>908</v>
      </c>
      <c r="B338" s="29" t="s">
        <v>433</v>
      </c>
      <c r="C338" s="29" t="s">
        <v>437</v>
      </c>
      <c r="D338" s="29" t="s">
        <v>131</v>
      </c>
      <c r="E338" s="29" t="s">
        <v>131</v>
      </c>
      <c r="F338" s="29" t="s">
        <v>437</v>
      </c>
      <c r="G338" s="29" t="s">
        <v>131</v>
      </c>
    </row>
    <row r="339" spans="1:7" ht="15">
      <c r="A339" s="29" t="s">
        <v>909</v>
      </c>
      <c r="B339" s="29" t="s">
        <v>433</v>
      </c>
      <c r="C339" s="29" t="s">
        <v>353</v>
      </c>
      <c r="D339" s="29" t="s">
        <v>131</v>
      </c>
      <c r="E339" s="29" t="s">
        <v>131</v>
      </c>
      <c r="F339" s="29" t="s">
        <v>353</v>
      </c>
      <c r="G339" s="29" t="s">
        <v>131</v>
      </c>
    </row>
    <row r="340" spans="1:7" ht="15">
      <c r="A340" s="29" t="s">
        <v>910</v>
      </c>
      <c r="B340" s="29" t="s">
        <v>433</v>
      </c>
      <c r="C340" s="29" t="s">
        <v>438</v>
      </c>
      <c r="D340" s="29" t="s">
        <v>131</v>
      </c>
      <c r="E340" s="29" t="s">
        <v>131</v>
      </c>
      <c r="F340" s="29" t="s">
        <v>438</v>
      </c>
      <c r="G340" s="29" t="s">
        <v>131</v>
      </c>
    </row>
    <row r="341" spans="1:7" ht="15">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ht="15">
      <c r="A344" s="29" t="s">
        <v>914</v>
      </c>
      <c r="B344" s="29" t="s">
        <v>439</v>
      </c>
      <c r="C344" s="29" t="s">
        <v>376</v>
      </c>
      <c r="D344" s="29" t="s">
        <v>131</v>
      </c>
      <c r="E344" s="29" t="s">
        <v>131</v>
      </c>
      <c r="F344" s="29" t="s">
        <v>376</v>
      </c>
      <c r="G344" s="29" t="s">
        <v>131</v>
      </c>
    </row>
    <row r="345" spans="1:7" ht="15">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ht="15">
      <c r="A347" s="29" t="s">
        <v>917</v>
      </c>
      <c r="B347" s="29" t="s">
        <v>439</v>
      </c>
      <c r="C347" s="29" t="s">
        <v>443</v>
      </c>
      <c r="D347" s="29" t="s">
        <v>131</v>
      </c>
      <c r="E347" s="29" t="s">
        <v>131</v>
      </c>
      <c r="F347" s="29" t="s">
        <v>443</v>
      </c>
      <c r="G347" s="29" t="s">
        <v>131</v>
      </c>
    </row>
    <row r="348" spans="1:7" ht="15">
      <c r="A348" s="29" t="s">
        <v>918</v>
      </c>
      <c r="B348" s="29" t="s">
        <v>439</v>
      </c>
      <c r="C348" s="29" t="s">
        <v>383</v>
      </c>
      <c r="D348" s="29" t="s">
        <v>131</v>
      </c>
      <c r="E348" s="29" t="s">
        <v>131</v>
      </c>
      <c r="F348" s="29" t="s">
        <v>383</v>
      </c>
      <c r="G348" s="29" t="s">
        <v>131</v>
      </c>
    </row>
    <row r="349" spans="1:7" ht="15">
      <c r="A349" s="29" t="s">
        <v>919</v>
      </c>
      <c r="B349" s="29" t="s">
        <v>439</v>
      </c>
      <c r="C349" s="29" t="s">
        <v>430</v>
      </c>
      <c r="D349" s="29" t="s">
        <v>131</v>
      </c>
      <c r="E349" s="29" t="s">
        <v>131</v>
      </c>
      <c r="F349" s="29" t="s">
        <v>430</v>
      </c>
      <c r="G349" s="29" t="s">
        <v>131</v>
      </c>
    </row>
    <row r="350" spans="1:7" ht="15">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ht="15">
      <c r="A352" s="29" t="s">
        <v>922</v>
      </c>
      <c r="B352" s="29" t="s">
        <v>439</v>
      </c>
      <c r="C352" s="29" t="s">
        <v>322</v>
      </c>
      <c r="D352" s="29" t="s">
        <v>131</v>
      </c>
      <c r="E352" s="29" t="s">
        <v>131</v>
      </c>
      <c r="F352" s="29" t="s">
        <v>322</v>
      </c>
      <c r="G352" s="29" t="s">
        <v>131</v>
      </c>
    </row>
    <row r="353" spans="1:7" ht="15">
      <c r="A353" s="29" t="s">
        <v>923</v>
      </c>
      <c r="B353" s="29" t="s">
        <v>445</v>
      </c>
      <c r="C353" s="29" t="s">
        <v>359</v>
      </c>
      <c r="D353" s="29" t="s">
        <v>131</v>
      </c>
      <c r="E353" s="29" t="s">
        <v>131</v>
      </c>
      <c r="F353" s="29" t="s">
        <v>359</v>
      </c>
      <c r="G353" s="29" t="s">
        <v>131</v>
      </c>
    </row>
    <row r="354" spans="1:7" ht="15">
      <c r="A354" s="29" t="s">
        <v>924</v>
      </c>
      <c r="B354" s="29" t="s">
        <v>445</v>
      </c>
      <c r="C354" s="29" t="s">
        <v>359</v>
      </c>
      <c r="D354" s="29" t="s">
        <v>131</v>
      </c>
      <c r="E354" s="29" t="s">
        <v>131</v>
      </c>
      <c r="F354" s="29" t="s">
        <v>359</v>
      </c>
      <c r="G354" s="29" t="s">
        <v>131</v>
      </c>
    </row>
    <row r="355" spans="1:7" ht="15">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ht="15">
      <c r="A358" s="29" t="s">
        <v>928</v>
      </c>
      <c r="B358" s="29" t="s">
        <v>457</v>
      </c>
      <c r="C358" s="29" t="s">
        <v>459</v>
      </c>
      <c r="D358" s="29" t="s">
        <v>131</v>
      </c>
      <c r="E358" s="29" t="s">
        <v>131</v>
      </c>
      <c r="F358" s="29" t="s">
        <v>459</v>
      </c>
      <c r="G358" s="29" t="s">
        <v>131</v>
      </c>
    </row>
    <row r="359" spans="1:7" ht="15">
      <c r="A359" s="29" t="s">
        <v>929</v>
      </c>
      <c r="B359" s="29" t="s">
        <v>457</v>
      </c>
      <c r="C359" s="29" t="s">
        <v>376</v>
      </c>
      <c r="D359" s="29" t="s">
        <v>131</v>
      </c>
      <c r="E359" s="29" t="s">
        <v>131</v>
      </c>
      <c r="F359" s="29" t="s">
        <v>376</v>
      </c>
      <c r="G359" s="29" t="s">
        <v>131</v>
      </c>
    </row>
    <row r="360" spans="1:7" ht="15">
      <c r="A360" s="29" t="s">
        <v>930</v>
      </c>
      <c r="B360" s="29" t="s">
        <v>457</v>
      </c>
      <c r="C360" s="29" t="s">
        <v>460</v>
      </c>
      <c r="D360" s="29" t="s">
        <v>131</v>
      </c>
      <c r="E360" s="29" t="s">
        <v>131</v>
      </c>
      <c r="F360" s="29" t="s">
        <v>460</v>
      </c>
      <c r="G360" s="29" t="s">
        <v>131</v>
      </c>
    </row>
    <row r="361" spans="1:7" ht="15">
      <c r="A361" s="29" t="s">
        <v>931</v>
      </c>
      <c r="B361" s="29" t="s">
        <v>457</v>
      </c>
      <c r="C361" s="29" t="s">
        <v>461</v>
      </c>
      <c r="D361" s="29" t="s">
        <v>131</v>
      </c>
      <c r="E361" s="29" t="s">
        <v>131</v>
      </c>
      <c r="F361" s="29" t="s">
        <v>461</v>
      </c>
      <c r="G361" s="29" t="s">
        <v>131</v>
      </c>
    </row>
    <row r="362" spans="1:7" ht="15">
      <c r="A362" s="29" t="s">
        <v>932</v>
      </c>
      <c r="B362" s="29" t="s">
        <v>457</v>
      </c>
      <c r="C362" s="29" t="s">
        <v>462</v>
      </c>
      <c r="D362" s="29" t="s">
        <v>131</v>
      </c>
      <c r="E362" s="29" t="s">
        <v>131</v>
      </c>
      <c r="F362" s="29" t="s">
        <v>462</v>
      </c>
      <c r="G362" s="29" t="s">
        <v>131</v>
      </c>
    </row>
    <row r="363" spans="1:7" ht="15">
      <c r="A363" s="29" t="s">
        <v>933</v>
      </c>
      <c r="B363" s="29" t="s">
        <v>457</v>
      </c>
      <c r="C363" s="29" t="s">
        <v>463</v>
      </c>
      <c r="D363" s="29" t="s">
        <v>131</v>
      </c>
      <c r="E363" s="29" t="s">
        <v>131</v>
      </c>
      <c r="F363" s="29" t="s">
        <v>463</v>
      </c>
      <c r="G363" s="29" t="s">
        <v>131</v>
      </c>
    </row>
    <row r="364" spans="1:7" ht="15">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ht="15">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ht="15">
      <c r="A368" s="29" t="s">
        <v>938</v>
      </c>
      <c r="B368" s="29" t="s">
        <v>457</v>
      </c>
      <c r="C368" s="29" t="s">
        <v>431</v>
      </c>
      <c r="D368" s="29" t="s">
        <v>131</v>
      </c>
      <c r="E368" s="29" t="s">
        <v>131</v>
      </c>
      <c r="F368" s="29" t="s">
        <v>431</v>
      </c>
      <c r="G368" s="29" t="s">
        <v>131</v>
      </c>
    </row>
    <row r="369" spans="1:7" ht="15">
      <c r="A369" s="29" t="s">
        <v>939</v>
      </c>
      <c r="B369" s="29" t="s">
        <v>457</v>
      </c>
      <c r="C369" s="29" t="s">
        <v>468</v>
      </c>
      <c r="D369" s="29" t="s">
        <v>131</v>
      </c>
      <c r="E369" s="29" t="s">
        <v>131</v>
      </c>
      <c r="F369" s="29" t="s">
        <v>468</v>
      </c>
      <c r="G369" s="29" t="s">
        <v>131</v>
      </c>
    </row>
    <row r="370" spans="1:7" ht="15">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ht="15">
      <c r="A372" s="29" t="s">
        <v>942</v>
      </c>
      <c r="B372" s="29" t="s">
        <v>457</v>
      </c>
      <c r="C372" s="29" t="s">
        <v>471</v>
      </c>
      <c r="D372" s="29" t="s">
        <v>131</v>
      </c>
      <c r="E372" s="29" t="s">
        <v>131</v>
      </c>
      <c r="F372" s="29" t="s">
        <v>471</v>
      </c>
      <c r="G372" s="29" t="s">
        <v>131</v>
      </c>
    </row>
    <row r="373" spans="1:7" ht="15">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ht="15">
      <c r="A375" s="29" t="s">
        <v>945</v>
      </c>
      <c r="B375" s="29" t="s">
        <v>457</v>
      </c>
      <c r="C375" s="29" t="s">
        <v>474</v>
      </c>
      <c r="D375" s="29" t="s">
        <v>131</v>
      </c>
      <c r="E375" s="29" t="s">
        <v>131</v>
      </c>
      <c r="F375" s="29" t="s">
        <v>474</v>
      </c>
      <c r="G375" s="29" t="s">
        <v>131</v>
      </c>
    </row>
    <row r="376" spans="1:7" ht="15">
      <c r="A376" s="29" t="s">
        <v>946</v>
      </c>
      <c r="B376" s="29" t="s">
        <v>475</v>
      </c>
      <c r="C376" s="29" t="s">
        <v>476</v>
      </c>
      <c r="D376" s="29" t="s">
        <v>131</v>
      </c>
      <c r="E376" s="29" t="s">
        <v>131</v>
      </c>
      <c r="F376" s="29" t="s">
        <v>476</v>
      </c>
      <c r="G376" s="29" t="s">
        <v>131</v>
      </c>
    </row>
    <row r="377" spans="1:7" ht="15">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ht="15">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ht="30">
      <c r="A384" s="29" t="s">
        <v>954</v>
      </c>
      <c r="B384" s="29" t="s">
        <v>493</v>
      </c>
      <c r="C384" s="29" t="s">
        <v>495</v>
      </c>
      <c r="D384" s="29" t="s">
        <v>131</v>
      </c>
      <c r="E384" s="29" t="s">
        <v>131</v>
      </c>
      <c r="F384" s="29" t="s">
        <v>495</v>
      </c>
      <c r="G384" s="29" t="s">
        <v>131</v>
      </c>
    </row>
    <row r="385" spans="1:7" ht="30">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ht="30">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ht="15">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ht="15">
      <c r="A395" s="29" t="s">
        <v>965</v>
      </c>
      <c r="B395" s="29" t="s">
        <v>504</v>
      </c>
      <c r="C395" s="29" t="s">
        <v>508</v>
      </c>
      <c r="D395" s="29" t="s">
        <v>131</v>
      </c>
      <c r="E395" s="29" t="s">
        <v>131</v>
      </c>
      <c r="F395" s="29" t="s">
        <v>508</v>
      </c>
      <c r="G395" s="29" t="s">
        <v>131</v>
      </c>
    </row>
    <row r="396" spans="1:7" ht="15">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ht="15">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ht="15">
      <c r="A404" s="29" t="s">
        <v>974</v>
      </c>
      <c r="B404" s="29" t="s">
        <v>509</v>
      </c>
      <c r="C404" s="29" t="s">
        <v>519</v>
      </c>
      <c r="D404" s="29" t="s">
        <v>131</v>
      </c>
      <c r="E404" s="29" t="s">
        <v>131</v>
      </c>
      <c r="F404" s="29" t="s">
        <v>519</v>
      </c>
      <c r="G404" s="29" t="s">
        <v>131</v>
      </c>
    </row>
    <row r="405" spans="1:7" ht="15">
      <c r="A405" s="29" t="s">
        <v>975</v>
      </c>
      <c r="B405" s="29" t="s">
        <v>509</v>
      </c>
      <c r="C405" s="29" t="s">
        <v>520</v>
      </c>
      <c r="D405" s="29" t="s">
        <v>131</v>
      </c>
      <c r="E405" s="29" t="s">
        <v>131</v>
      </c>
      <c r="F405" s="29" t="s">
        <v>520</v>
      </c>
      <c r="G405" s="29" t="s">
        <v>131</v>
      </c>
    </row>
    <row r="406" spans="1:7" ht="15">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76">
      <selection activeCell="C6" sqref="C6"/>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7" t="s">
        <v>1094</v>
      </c>
      <c r="B1" s="38" t="s">
        <v>1095</v>
      </c>
      <c r="C1" s="38" t="s">
        <v>1096</v>
      </c>
    </row>
    <row r="2" spans="1:3" ht="15">
      <c r="A2" s="34" t="s">
        <v>1017</v>
      </c>
      <c r="B2" s="39"/>
      <c r="C2" s="39"/>
    </row>
    <row r="3" spans="1:3" ht="165">
      <c r="A3" s="34" t="s">
        <v>1018</v>
      </c>
      <c r="B3" s="39" t="s">
        <v>1185</v>
      </c>
      <c r="C3" s="39" t="s">
        <v>1184</v>
      </c>
    </row>
    <row r="4" spans="1:3" ht="15">
      <c r="A4" s="34" t="s">
        <v>1079</v>
      </c>
      <c r="B4" s="39"/>
      <c r="C4" s="39"/>
    </row>
    <row r="5" spans="1:3" ht="15">
      <c r="A5" s="34" t="s">
        <v>1078</v>
      </c>
      <c r="B5" s="39"/>
      <c r="C5" s="39"/>
    </row>
    <row r="6" spans="1:3" ht="15">
      <c r="A6" s="34" t="s">
        <v>1080</v>
      </c>
      <c r="B6" s="39"/>
      <c r="C6" s="39"/>
    </row>
    <row r="7" spans="1:3" ht="15">
      <c r="A7" s="34" t="s">
        <v>1081</v>
      </c>
      <c r="B7" s="39"/>
      <c r="C7" s="39"/>
    </row>
    <row r="8" spans="1:3" ht="15">
      <c r="A8" s="34" t="s">
        <v>1019</v>
      </c>
      <c r="B8" s="39"/>
      <c r="C8" s="39"/>
    </row>
    <row r="9" spans="1:3" ht="15">
      <c r="A9" s="34" t="s">
        <v>1020</v>
      </c>
      <c r="B9" s="39"/>
      <c r="C9" s="39"/>
    </row>
    <row r="10" spans="1:3" ht="90">
      <c r="A10" s="34" t="s">
        <v>1021</v>
      </c>
      <c r="B10" s="39" t="s">
        <v>1178</v>
      </c>
      <c r="C10" s="39" t="s">
        <v>1179</v>
      </c>
    </row>
    <row r="11" spans="1:3" ht="105">
      <c r="A11" s="34" t="s">
        <v>1022</v>
      </c>
      <c r="B11" s="39" t="s">
        <v>1180</v>
      </c>
      <c r="C11" s="39" t="s">
        <v>1181</v>
      </c>
    </row>
    <row r="12" spans="1:3" ht="120">
      <c r="A12" s="34" t="s">
        <v>1023</v>
      </c>
      <c r="B12" s="39" t="s">
        <v>1182</v>
      </c>
      <c r="C12" s="39" t="s">
        <v>1183</v>
      </c>
    </row>
    <row r="13" spans="1:3" ht="75">
      <c r="A13" s="34" t="s">
        <v>1024</v>
      </c>
      <c r="B13" s="39" t="s">
        <v>1176</v>
      </c>
      <c r="C13" s="39" t="s">
        <v>1177</v>
      </c>
    </row>
    <row r="14" spans="1:3" ht="15">
      <c r="A14" s="34" t="s">
        <v>1025</v>
      </c>
      <c r="B14" s="39"/>
      <c r="C14" s="39"/>
    </row>
    <row r="15" spans="1:3" ht="165">
      <c r="A15" s="34" t="s">
        <v>1026</v>
      </c>
      <c r="B15" s="39" t="s">
        <v>1174</v>
      </c>
      <c r="C15" s="39" t="s">
        <v>1175</v>
      </c>
    </row>
    <row r="16" spans="1:3" ht="15">
      <c r="A16" s="34" t="s">
        <v>1027</v>
      </c>
      <c r="B16" s="39"/>
      <c r="C16" s="39"/>
    </row>
    <row r="17" spans="1:3" ht="240">
      <c r="A17" s="34" t="s">
        <v>1171</v>
      </c>
      <c r="B17" s="39" t="s">
        <v>1172</v>
      </c>
      <c r="C17" s="39" t="s">
        <v>1173</v>
      </c>
    </row>
    <row r="18" spans="1:3" ht="180">
      <c r="A18" s="35" t="s">
        <v>1165</v>
      </c>
      <c r="B18" s="39" t="s">
        <v>1167</v>
      </c>
      <c r="C18" s="39" t="s">
        <v>1168</v>
      </c>
    </row>
    <row r="19" spans="1:3" ht="105">
      <c r="A19" s="35" t="s">
        <v>1166</v>
      </c>
      <c r="B19" s="39" t="s">
        <v>1170</v>
      </c>
      <c r="C19" s="39" t="s">
        <v>1169</v>
      </c>
    </row>
    <row r="20" spans="1:3" ht="15">
      <c r="A20" s="34" t="s">
        <v>1028</v>
      </c>
      <c r="B20" s="39"/>
      <c r="C20" s="39"/>
    </row>
    <row r="21" spans="1:3" ht="15">
      <c r="A21" s="34" t="s">
        <v>1029</v>
      </c>
      <c r="B21" s="39"/>
      <c r="C21" s="39"/>
    </row>
    <row r="22" spans="1:3" ht="15">
      <c r="A22" s="34" t="s">
        <v>1030</v>
      </c>
      <c r="B22" s="39"/>
      <c r="C22" s="39"/>
    </row>
    <row r="23" spans="1:3" ht="90">
      <c r="A23" s="34" t="s">
        <v>1031</v>
      </c>
      <c r="B23" s="39" t="s">
        <v>1163</v>
      </c>
      <c r="C23" s="39" t="s">
        <v>1164</v>
      </c>
    </row>
    <row r="24" spans="1:3" ht="90">
      <c r="A24" s="34" t="s">
        <v>1032</v>
      </c>
      <c r="B24" s="39" t="s">
        <v>1161</v>
      </c>
      <c r="C24" s="39" t="s">
        <v>1162</v>
      </c>
    </row>
    <row r="25" spans="1:3" ht="105">
      <c r="A25" s="34" t="s">
        <v>1033</v>
      </c>
      <c r="B25" s="39" t="s">
        <v>1157</v>
      </c>
      <c r="C25" s="39" t="s">
        <v>1158</v>
      </c>
    </row>
    <row r="26" spans="1:3" ht="75">
      <c r="A26" s="34" t="s">
        <v>1034</v>
      </c>
      <c r="B26" s="39" t="s">
        <v>1159</v>
      </c>
      <c r="C26" s="39" t="s">
        <v>1160</v>
      </c>
    </row>
    <row r="27" spans="1:3" ht="105">
      <c r="A27" s="34" t="s">
        <v>1035</v>
      </c>
      <c r="B27" s="39" t="s">
        <v>1156</v>
      </c>
      <c r="C27" s="39" t="s">
        <v>1155</v>
      </c>
    </row>
    <row r="28" spans="1:3" ht="15">
      <c r="A28" s="34" t="s">
        <v>1082</v>
      </c>
      <c r="B28" s="39"/>
      <c r="C28" s="39"/>
    </row>
    <row r="29" spans="1:3" ht="15">
      <c r="A29" s="34" t="s">
        <v>1083</v>
      </c>
      <c r="B29" s="39"/>
      <c r="C29" s="39"/>
    </row>
    <row r="30" spans="1:3" ht="15">
      <c r="A30" s="34" t="s">
        <v>1084</v>
      </c>
      <c r="B30" s="39"/>
      <c r="C30" s="39"/>
    </row>
    <row r="31" spans="1:3" ht="15">
      <c r="A31" s="34" t="s">
        <v>1085</v>
      </c>
      <c r="B31" s="39"/>
      <c r="C31" s="39"/>
    </row>
    <row r="32" spans="1:3" ht="105">
      <c r="A32" s="34" t="s">
        <v>1036</v>
      </c>
      <c r="B32" s="39" t="s">
        <v>1154</v>
      </c>
      <c r="C32" s="39" t="s">
        <v>1153</v>
      </c>
    </row>
    <row r="33" spans="1:3" ht="90">
      <c r="A33" s="34" t="s">
        <v>1037</v>
      </c>
      <c r="B33" s="39" t="s">
        <v>1149</v>
      </c>
      <c r="C33" s="39" t="s">
        <v>1150</v>
      </c>
    </row>
    <row r="34" spans="1:3" ht="105">
      <c r="A34" s="34" t="s">
        <v>1038</v>
      </c>
      <c r="B34" s="39" t="s">
        <v>1152</v>
      </c>
      <c r="C34" s="39" t="s">
        <v>1151</v>
      </c>
    </row>
    <row r="35" spans="1:3" ht="15">
      <c r="A35" s="34" t="s">
        <v>1086</v>
      </c>
      <c r="B35" s="39"/>
      <c r="C35" s="39"/>
    </row>
    <row r="36" spans="1:3" ht="15">
      <c r="A36" s="34" t="s">
        <v>1087</v>
      </c>
      <c r="B36" s="39"/>
      <c r="C36" s="39"/>
    </row>
    <row r="37" spans="1:3" ht="15">
      <c r="A37" s="34" t="s">
        <v>1088</v>
      </c>
      <c r="B37" s="39"/>
      <c r="C37" s="39"/>
    </row>
    <row r="38" spans="1:3" ht="135">
      <c r="A38" s="35" t="s">
        <v>1039</v>
      </c>
      <c r="B38" s="39" t="s">
        <v>1147</v>
      </c>
      <c r="C38" s="39" t="s">
        <v>1148</v>
      </c>
    </row>
    <row r="39" spans="1:3" ht="15">
      <c r="A39" s="34" t="s">
        <v>1040</v>
      </c>
      <c r="B39" s="39"/>
      <c r="C39" s="39"/>
    </row>
    <row r="40" spans="1:3" ht="15">
      <c r="A40" s="34" t="s">
        <v>1089</v>
      </c>
      <c r="B40" s="39"/>
      <c r="C40" s="39"/>
    </row>
    <row r="41" spans="1:3" ht="15">
      <c r="A41" s="34" t="s">
        <v>1090</v>
      </c>
      <c r="B41" s="39"/>
      <c r="C41" s="39"/>
    </row>
    <row r="42" spans="1:3" ht="30">
      <c r="A42" s="35" t="s">
        <v>1091</v>
      </c>
      <c r="B42" s="39"/>
      <c r="C42" s="39"/>
    </row>
    <row r="43" spans="1:3" ht="30">
      <c r="A43" s="35" t="s">
        <v>1092</v>
      </c>
      <c r="B43" s="39"/>
      <c r="C43" s="39"/>
    </row>
    <row r="44" spans="1:3" ht="165">
      <c r="A44" s="34" t="s">
        <v>1041</v>
      </c>
      <c r="B44" s="39" t="s">
        <v>1146</v>
      </c>
      <c r="C44" s="39" t="s">
        <v>1145</v>
      </c>
    </row>
    <row r="45" spans="1:3" ht="105">
      <c r="A45" s="34" t="s">
        <v>1042</v>
      </c>
      <c r="B45" s="39" t="s">
        <v>1143</v>
      </c>
      <c r="C45" s="39" t="s">
        <v>1144</v>
      </c>
    </row>
    <row r="46" spans="1:3" ht="135">
      <c r="A46" s="34" t="s">
        <v>1043</v>
      </c>
      <c r="B46" s="39" t="s">
        <v>1142</v>
      </c>
      <c r="C46" s="39" t="s">
        <v>1141</v>
      </c>
    </row>
    <row r="47" spans="1:3" ht="225">
      <c r="A47" s="35" t="s">
        <v>1044</v>
      </c>
      <c r="B47" s="39" t="s">
        <v>1139</v>
      </c>
      <c r="C47" s="39" t="s">
        <v>1140</v>
      </c>
    </row>
    <row r="48" spans="1:3" ht="225">
      <c r="A48" s="34" t="s">
        <v>1045</v>
      </c>
      <c r="B48" s="39" t="s">
        <v>1135</v>
      </c>
      <c r="C48" s="39" t="s">
        <v>1136</v>
      </c>
    </row>
    <row r="49" spans="1:3" ht="135">
      <c r="A49" s="34" t="s">
        <v>1046</v>
      </c>
      <c r="B49" s="39" t="s">
        <v>1137</v>
      </c>
      <c r="C49" s="39" t="s">
        <v>1138</v>
      </c>
    </row>
    <row r="50" spans="1:3" ht="120">
      <c r="A50" s="34" t="s">
        <v>1047</v>
      </c>
      <c r="B50" s="39" t="s">
        <v>1134</v>
      </c>
      <c r="C50" s="39" t="s">
        <v>1133</v>
      </c>
    </row>
    <row r="51" spans="1:3" ht="15">
      <c r="A51" s="34" t="s">
        <v>1186</v>
      </c>
      <c r="B51" s="39"/>
      <c r="C51" s="39"/>
    </row>
    <row r="52" spans="1:3" ht="270">
      <c r="A52" s="34" t="s">
        <v>1048</v>
      </c>
      <c r="B52" s="39" t="s">
        <v>1131</v>
      </c>
      <c r="C52" s="39" t="s">
        <v>1132</v>
      </c>
    </row>
    <row r="53" spans="1:3" ht="15">
      <c r="A53" s="34" t="s">
        <v>1049</v>
      </c>
      <c r="B53" s="39"/>
      <c r="C53" s="39"/>
    </row>
    <row r="54" spans="1:3" ht="15">
      <c r="A54" s="34" t="s">
        <v>1050</v>
      </c>
      <c r="B54" s="39"/>
      <c r="C54" s="39"/>
    </row>
    <row r="55" spans="1:3" ht="15">
      <c r="A55" s="34" t="s">
        <v>1051</v>
      </c>
      <c r="B55" s="39"/>
      <c r="C55" s="39"/>
    </row>
    <row r="56" spans="1:3" ht="135">
      <c r="A56" s="34" t="s">
        <v>1052</v>
      </c>
      <c r="B56" s="39" t="s">
        <v>1130</v>
      </c>
      <c r="C56" s="39" t="s">
        <v>1129</v>
      </c>
    </row>
    <row r="57" spans="1:3" ht="120">
      <c r="A57" s="34" t="s">
        <v>1053</v>
      </c>
      <c r="B57" s="39" t="s">
        <v>1128</v>
      </c>
      <c r="C57" s="39" t="s">
        <v>1127</v>
      </c>
    </row>
    <row r="58" spans="1:3" ht="120">
      <c r="A58" s="34" t="s">
        <v>1054</v>
      </c>
      <c r="B58" s="39" t="s">
        <v>1126</v>
      </c>
      <c r="C58" s="39" t="s">
        <v>1125</v>
      </c>
    </row>
    <row r="59" spans="1:3" ht="135">
      <c r="A59" s="34" t="s">
        <v>1055</v>
      </c>
      <c r="B59" s="39" t="s">
        <v>1124</v>
      </c>
      <c r="C59" s="39" t="s">
        <v>1123</v>
      </c>
    </row>
    <row r="60" spans="1:3" ht="60">
      <c r="A60" s="34" t="s">
        <v>1056</v>
      </c>
      <c r="B60" s="39" t="s">
        <v>1122</v>
      </c>
      <c r="C60" s="39" t="s">
        <v>1121</v>
      </c>
    </row>
    <row r="61" spans="1:3" ht="150">
      <c r="A61" s="34" t="s">
        <v>1057</v>
      </c>
      <c r="B61" s="39" t="s">
        <v>1119</v>
      </c>
      <c r="C61" s="39" t="s">
        <v>1120</v>
      </c>
    </row>
    <row r="62" spans="1:3" ht="165">
      <c r="A62" s="34" t="s">
        <v>1058</v>
      </c>
      <c r="B62" s="39" t="s">
        <v>1115</v>
      </c>
      <c r="C62" s="39" t="s">
        <v>1116</v>
      </c>
    </row>
    <row r="63" spans="1:3" ht="90">
      <c r="A63" s="34" t="s">
        <v>1059</v>
      </c>
      <c r="B63" s="39" t="s">
        <v>1118</v>
      </c>
      <c r="C63" s="39" t="s">
        <v>1117</v>
      </c>
    </row>
    <row r="64" spans="1:3" ht="15">
      <c r="A64" s="34" t="s">
        <v>1093</v>
      </c>
      <c r="B64" s="39"/>
      <c r="C64" s="39"/>
    </row>
    <row r="65" spans="1:3" ht="105">
      <c r="A65" s="34" t="s">
        <v>1060</v>
      </c>
      <c r="B65" s="39" t="s">
        <v>1113</v>
      </c>
      <c r="C65" s="39" t="s">
        <v>1114</v>
      </c>
    </row>
    <row r="66" spans="1:3" ht="150">
      <c r="A66" s="34" t="s">
        <v>1016</v>
      </c>
      <c r="B66" s="40" t="s">
        <v>1111</v>
      </c>
      <c r="C66" s="39" t="s">
        <v>1112</v>
      </c>
    </row>
    <row r="67" spans="1:3" ht="15">
      <c r="A67" s="34" t="s">
        <v>1061</v>
      </c>
      <c r="B67" s="39"/>
      <c r="C67" s="39"/>
    </row>
    <row r="68" spans="1:3" ht="15">
      <c r="A68" s="34" t="s">
        <v>1062</v>
      </c>
      <c r="B68" s="39"/>
      <c r="C68" s="39"/>
    </row>
    <row r="69" spans="1:3" ht="15">
      <c r="A69" s="34" t="s">
        <v>1063</v>
      </c>
      <c r="B69" s="39"/>
      <c r="C69" s="39"/>
    </row>
    <row r="70" spans="1:3" ht="15">
      <c r="A70" s="34" t="s">
        <v>1064</v>
      </c>
      <c r="B70" s="39"/>
      <c r="C70" s="39"/>
    </row>
    <row r="71" spans="1:3" ht="180">
      <c r="A71" s="34" t="s">
        <v>1065</v>
      </c>
      <c r="B71" s="39" t="s">
        <v>1105</v>
      </c>
      <c r="C71" s="39" t="s">
        <v>1106</v>
      </c>
    </row>
    <row r="72" spans="1:3" ht="180">
      <c r="A72" s="34" t="s">
        <v>1066</v>
      </c>
      <c r="B72" s="39" t="s">
        <v>1107</v>
      </c>
      <c r="C72" s="39" t="s">
        <v>1108</v>
      </c>
    </row>
    <row r="73" spans="1:3" ht="210">
      <c r="A73" s="34" t="s">
        <v>1067</v>
      </c>
      <c r="B73" s="39" t="s">
        <v>1109</v>
      </c>
      <c r="C73" s="39" t="s">
        <v>1110</v>
      </c>
    </row>
    <row r="74" spans="1:3" ht="15">
      <c r="A74" s="34" t="s">
        <v>1068</v>
      </c>
      <c r="B74" s="39"/>
      <c r="C74" s="39"/>
    </row>
    <row r="75" spans="1:3" ht="15">
      <c r="A75" s="34" t="s">
        <v>1069</v>
      </c>
      <c r="B75" s="39"/>
      <c r="C75" s="39"/>
    </row>
    <row r="76" spans="1:3" ht="240">
      <c r="A76" s="34" t="s">
        <v>1070</v>
      </c>
      <c r="B76" s="39" t="s">
        <v>1101</v>
      </c>
      <c r="C76" s="39" t="s">
        <v>1102</v>
      </c>
    </row>
    <row r="77" spans="1:3" ht="225">
      <c r="A77" s="34" t="s">
        <v>1071</v>
      </c>
      <c r="B77" s="39" t="s">
        <v>1104</v>
      </c>
      <c r="C77" s="39" t="s">
        <v>1103</v>
      </c>
    </row>
    <row r="78" spans="1:3" ht="15">
      <c r="A78" s="34" t="s">
        <v>1072</v>
      </c>
      <c r="B78" s="39"/>
      <c r="C78" s="39"/>
    </row>
    <row r="79" spans="1:3" ht="15">
      <c r="A79" s="34" t="s">
        <v>1073</v>
      </c>
      <c r="B79" s="39"/>
      <c r="C79" s="39"/>
    </row>
    <row r="80" spans="1:3" ht="15">
      <c r="A80" s="34" t="s">
        <v>1074</v>
      </c>
      <c r="B80" s="39"/>
      <c r="C80" s="39"/>
    </row>
    <row r="81" spans="1:3" ht="105">
      <c r="A81" s="34" t="s">
        <v>1075</v>
      </c>
      <c r="B81" s="40" t="s">
        <v>1099</v>
      </c>
      <c r="C81" s="39" t="s">
        <v>1100</v>
      </c>
    </row>
    <row r="82" spans="1:3" ht="90">
      <c r="A82" s="36" t="s">
        <v>1076</v>
      </c>
      <c r="B82" s="39" t="s">
        <v>1097</v>
      </c>
      <c r="C82" s="39" t="s">
        <v>1098</v>
      </c>
    </row>
  </sheetData>
  <sheetProtection algorithmName="SHA-512" hashValue="bXB2YYhKizzaCw87emi6AwQ6b0PkXY476DI8im8hgDvdUBYO/V5PsCMLHgn/oj1AAi9Sj1SZkc9Cvbt+swKFUA==" saltValue="3tcPM5IXpr0H0mE4eaAN2A==" spinCount="100000"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6"/>
  <sheetViews>
    <sheetView showGridLines="0" zoomScale="80" zoomScaleNormal="80" workbookViewId="0" topLeftCell="A1">
      <selection activeCell="AB23" sqref="AB2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1222</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1216</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1"/>
      <c r="F6" s="41"/>
      <c r="G6" s="41"/>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1"/>
      <c r="F7" s="41"/>
      <c r="G7" s="41"/>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2" t="s">
        <v>13</v>
      </c>
      <c r="D10" s="42" t="s">
        <v>14</v>
      </c>
      <c r="E10" s="42" t="s">
        <v>1077</v>
      </c>
      <c r="F10" s="42" t="s">
        <v>15</v>
      </c>
      <c r="G10" s="42" t="s">
        <v>16</v>
      </c>
      <c r="H10" s="42" t="s">
        <v>17</v>
      </c>
      <c r="I10" s="141"/>
      <c r="J10" s="42" t="s">
        <v>18</v>
      </c>
      <c r="K10" s="42" t="s">
        <v>19</v>
      </c>
      <c r="L10" s="42" t="s">
        <v>20</v>
      </c>
      <c r="M10" s="42" t="s">
        <v>21</v>
      </c>
      <c r="N10" s="42" t="s">
        <v>22</v>
      </c>
      <c r="O10" s="42" t="s">
        <v>37</v>
      </c>
      <c r="P10" s="42" t="s">
        <v>36</v>
      </c>
      <c r="Q10" s="42" t="s">
        <v>23</v>
      </c>
      <c r="R10" s="42" t="s">
        <v>38</v>
      </c>
      <c r="S10" s="42" t="s">
        <v>24</v>
      </c>
      <c r="T10" s="42" t="s">
        <v>25</v>
      </c>
      <c r="U10" s="42" t="s">
        <v>39</v>
      </c>
      <c r="V10" s="42" t="s">
        <v>26</v>
      </c>
      <c r="W10" s="42" t="s">
        <v>8</v>
      </c>
      <c r="X10" s="42" t="s">
        <v>9</v>
      </c>
      <c r="Y10" s="42" t="s">
        <v>10</v>
      </c>
      <c r="Z10" s="42" t="s">
        <v>31</v>
      </c>
      <c r="AA10" s="42" t="s">
        <v>27</v>
      </c>
      <c r="AB10" s="42" t="s">
        <v>28</v>
      </c>
      <c r="AC10" s="42"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73" customFormat="1" ht="51">
      <c r="A11" s="113" t="s">
        <v>1215</v>
      </c>
      <c r="B11" s="113" t="s">
        <v>1195</v>
      </c>
      <c r="C11" s="111" t="str">
        <f>VLOOKUP(E11,Hoja2!A$2:C$82,2,0)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11" s="116" t="str">
        <f>VLOOKUP(E11,Hoja2!A$2:C$82,3,0)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11" s="110" t="s">
        <v>1045</v>
      </c>
      <c r="F11" s="110" t="s">
        <v>1217</v>
      </c>
      <c r="G11" s="49" t="str">
        <f>VLOOKUP(H11,Hoja1!A$1:G$445,2,0)</f>
        <v>Bacteria</v>
      </c>
      <c r="H11" s="66" t="s">
        <v>108</v>
      </c>
      <c r="I11" s="49" t="str">
        <f>VLOOKUP(H11,Hoja1!A$2:G$445,3,0)</f>
        <v>Infecciones producidas por Bacterianas</v>
      </c>
      <c r="J11" s="49"/>
      <c r="K11" s="49" t="str">
        <f>VLOOKUP(H11,Hoja1!A$2:G$445,4,0)</f>
        <v>Inspecciones planeadas e inspecciones no planeadas, procedimientos de programas de seguridad y salud en el trabajo</v>
      </c>
      <c r="L11" s="49" t="str">
        <f>VLOOKUP(H11,Hoja1!A$2:G$445,5,0)</f>
        <v>Programa de vacunación, bota pantalon, overol, guantes, tapabocas, mascarillas con filtos</v>
      </c>
      <c r="M11" s="49">
        <v>2</v>
      </c>
      <c r="N11" s="67">
        <v>3</v>
      </c>
      <c r="O11" s="67">
        <v>10</v>
      </c>
      <c r="P11" s="67">
        <f>M11*N11</f>
        <v>6</v>
      </c>
      <c r="Q11" s="67">
        <f>O11*P11</f>
        <v>60</v>
      </c>
      <c r="R11" s="68" t="str">
        <f>IF(P11=40,"MA-40",IF(P11=30,"MA-30",IF(P11=20,"A-20",IF(P11=10,"A-10",IF(P11=24,"MA-24",IF(P11=18,"A-18",IF(P11=12,"A-12",IF(P11=6,"M-6",IF(P11=8,"M-8",IF(P11=6,"M-6",IF(P11=4,"B-4",IF(P11=2,"B-2",))))))))))))</f>
        <v>M-6</v>
      </c>
      <c r="S11" s="69" t="str">
        <f aca="true" t="shared" si="0" ref="S11:S26">IF(Q11&lt;=20,"IV",IF(Q11&lt;=120,"III",IF(Q11&lt;=500,"II",IF(Q11&lt;=4000,"I"))))</f>
        <v>III</v>
      </c>
      <c r="T11" s="70" t="str">
        <f>IF(S11=0,"",IF(S11="IV","Aceptable",IF(S11="III","Mejorable",IF(S11="II","No Aceptable o Aceptable Con Control Especifico",IF(S11="I","No Aceptable","")))))</f>
        <v>Mejorable</v>
      </c>
      <c r="U11" s="111">
        <v>1</v>
      </c>
      <c r="V11" s="49" t="str">
        <f>VLOOKUP(H11,Hoja1!A$2:G$445,6,0)</f>
        <v xml:space="preserve">Enfermedades Infectocontagiosas
</v>
      </c>
      <c r="W11" s="54"/>
      <c r="X11" s="54"/>
      <c r="Y11" s="54"/>
      <c r="Z11" s="65"/>
      <c r="AA11" s="65" t="str">
        <f>VLOOKUP(H11,Hoja1!A$2:G$445,7,0)</f>
        <v xml:space="preserve">Riesgo Biológico, Autocuidado y/o Uso y manejo adecuado de E.P.P.
</v>
      </c>
      <c r="AB11" s="111" t="s">
        <v>1200</v>
      </c>
      <c r="AC11" s="111" t="s">
        <v>1209</v>
      </c>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2"/>
    </row>
    <row r="12" spans="1:150" s="73" customFormat="1" ht="51">
      <c r="A12" s="114"/>
      <c r="B12" s="114"/>
      <c r="C12" s="105"/>
      <c r="D12" s="117"/>
      <c r="E12" s="103"/>
      <c r="F12" s="103"/>
      <c r="G12" s="49" t="str">
        <f>VLOOKUP(H12,Hoja1!A$1:G$445,2,0)</f>
        <v>Virus</v>
      </c>
      <c r="H12" s="66" t="s">
        <v>120</v>
      </c>
      <c r="I12" s="49" t="str">
        <f>VLOOKUP(H12,Hoja1!A$2:G$445,3,0)</f>
        <v>Infecciones Virales</v>
      </c>
      <c r="J12" s="56"/>
      <c r="K12" s="49" t="str">
        <f>VLOOKUP(H12,Hoja1!A$2:G$445,4,0)</f>
        <v>Inspecciones planeadas e inspecciones no planeadas, procedimientos de programas de seguridad y salud en el trabajo</v>
      </c>
      <c r="L12" s="49" t="str">
        <f>VLOOKUP(H12,Hoja1!A$2:G$445,5,0)</f>
        <v>Programa de vacunación, bota pantalon, overol, guantes, tapabocas, mascarillas con filtos</v>
      </c>
      <c r="M12" s="56">
        <v>2</v>
      </c>
      <c r="N12" s="74">
        <v>3</v>
      </c>
      <c r="O12" s="74">
        <v>10</v>
      </c>
      <c r="P12" s="67">
        <f aca="true" t="shared" si="1" ref="P12:P26">M12*N12</f>
        <v>6</v>
      </c>
      <c r="Q12" s="67">
        <f aca="true" t="shared" si="2" ref="Q12:Q26">O12*P12</f>
        <v>60</v>
      </c>
      <c r="R12" s="75" t="str">
        <f aca="true" t="shared" si="3" ref="R12:R26">IF(P12=40,"MA-40",IF(P12=30,"MA-30",IF(P12=20,"A-20",IF(P12=10,"A-10",IF(P12=24,"MA-24",IF(P12=18,"A-18",IF(P12=12,"A-12",IF(P12=6,"M-6",IF(P12=8,"M-8",IF(P12=6,"M-6",IF(P12=4,"B-4",IF(P12=2,"B-2",))))))))))))</f>
        <v>M-6</v>
      </c>
      <c r="S12" s="76" t="str">
        <f t="shared" si="0"/>
        <v>III</v>
      </c>
      <c r="T12" s="77" t="str">
        <f aca="true" t="shared" si="4" ref="T12:T26">IF(S12=0,"",IF(S12="IV","Aceptable",IF(S12="III","Mejorable",IF(S12="II","No Aceptable o Aceptable Con Control Especifico",IF(S12="I","No Aceptable","")))))</f>
        <v>Mejorable</v>
      </c>
      <c r="U12" s="105"/>
      <c r="V12" s="49" t="str">
        <f>VLOOKUP(H12,Hoja1!A$2:G$445,6,0)</f>
        <v xml:space="preserve">Enfermedades Infectocontagiosas
</v>
      </c>
      <c r="W12" s="61"/>
      <c r="X12" s="61"/>
      <c r="Y12" s="61"/>
      <c r="Z12" s="78"/>
      <c r="AA12" s="65" t="str">
        <f>VLOOKUP(H12,Hoja1!A$2:G$445,7,0)</f>
        <v xml:space="preserve">Riesgo Biológico, Autocuidado y/o Uso y manejo adecuado de E.P.P.
</v>
      </c>
      <c r="AB12" s="106"/>
      <c r="AC12" s="105"/>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2"/>
    </row>
    <row r="13" spans="1:150" s="73" customFormat="1" ht="51">
      <c r="A13" s="114"/>
      <c r="B13" s="114"/>
      <c r="C13" s="105"/>
      <c r="D13" s="117"/>
      <c r="E13" s="103"/>
      <c r="F13" s="103"/>
      <c r="G13" s="49" t="str">
        <f>VLOOKUP(H13,Hoja1!A$1:G$445,2,0)</f>
        <v>INFRAROJA, ULTRAVIOLETA, VISIBLE, RADIOFRECUENCIA, MICROONDAS, LASER</v>
      </c>
      <c r="H13" s="66" t="s">
        <v>67</v>
      </c>
      <c r="I13" s="49" t="str">
        <f>VLOOKUP(H13,Hoja1!A$2:G$445,3,0)</f>
        <v>CÁNCER, LESIONES DÉRMICAS Y OCULARES</v>
      </c>
      <c r="J13" s="56"/>
      <c r="K13" s="49" t="str">
        <f>VLOOKUP(H13,Hoja1!A$2:G$445,4,0)</f>
        <v>Inspecciones planeadas e inspecciones no planeadas, procedimientos de programas de seguridad y salud en el trabajo</v>
      </c>
      <c r="L13" s="49" t="str">
        <f>VLOOKUP(H13,Hoja1!A$2:G$445,5,0)</f>
        <v>PROGRAMA BLOQUEADOR SOLAR</v>
      </c>
      <c r="M13" s="56">
        <v>2</v>
      </c>
      <c r="N13" s="74">
        <v>2</v>
      </c>
      <c r="O13" s="74">
        <v>10</v>
      </c>
      <c r="P13" s="67">
        <f t="shared" si="1"/>
        <v>4</v>
      </c>
      <c r="Q13" s="67">
        <f t="shared" si="2"/>
        <v>40</v>
      </c>
      <c r="R13" s="75" t="str">
        <f t="shared" si="3"/>
        <v>B-4</v>
      </c>
      <c r="S13" s="76" t="str">
        <f t="shared" si="0"/>
        <v>III</v>
      </c>
      <c r="T13" s="77" t="str">
        <f t="shared" si="4"/>
        <v>Mejorable</v>
      </c>
      <c r="U13" s="105"/>
      <c r="V13" s="49" t="str">
        <f>VLOOKUP(H13,Hoja1!A$2:G$445,6,0)</f>
        <v>CÁNCER</v>
      </c>
      <c r="W13" s="61"/>
      <c r="X13" s="61"/>
      <c r="Y13" s="61"/>
      <c r="Z13" s="78"/>
      <c r="AA13" s="65" t="str">
        <f>VLOOKUP(H13,Hoja1!A$2:G$445,7,0)</f>
        <v>N/A</v>
      </c>
      <c r="AB13" s="61" t="s">
        <v>1201</v>
      </c>
      <c r="AC13" s="105"/>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2"/>
    </row>
    <row r="14" spans="1:150" s="73" customFormat="1" ht="63" customHeight="1">
      <c r="A14" s="114"/>
      <c r="B14" s="114"/>
      <c r="C14" s="105"/>
      <c r="D14" s="117"/>
      <c r="E14" s="103"/>
      <c r="F14" s="103"/>
      <c r="G14" s="49" t="str">
        <f>VLOOKUP(H14,Hoja1!A$1:G$445,2,0)</f>
        <v>GASES Y VAPORES</v>
      </c>
      <c r="H14" s="66" t="s">
        <v>250</v>
      </c>
      <c r="I14" s="49" t="str">
        <f>VLOOKUP(H14,Hoja1!A$2:G$445,3,0)</f>
        <v xml:space="preserve"> LESIONES EN LA PIEL, IRRITACIÓN EN VÍAS  RESPIRATORIAS, MUERTE</v>
      </c>
      <c r="J14" s="56"/>
      <c r="K14" s="49" t="str">
        <f>VLOOKUP(H14,Hoja1!A$2:G$445,4,0)</f>
        <v>Inspecciones planeadas e inspecciones no planeadas, procedimientos de programas de seguridad y salud en el trabajo</v>
      </c>
      <c r="L14" s="49" t="str">
        <f>VLOOKUP(H14,Hoja1!A$2:G$445,5,0)</f>
        <v>EPP TAPABOCAS, CARETAS CON FILTROS</v>
      </c>
      <c r="M14" s="56">
        <v>2</v>
      </c>
      <c r="N14" s="74">
        <v>3</v>
      </c>
      <c r="O14" s="74">
        <v>25</v>
      </c>
      <c r="P14" s="67">
        <f t="shared" si="1"/>
        <v>6</v>
      </c>
      <c r="Q14" s="67">
        <f t="shared" si="2"/>
        <v>150</v>
      </c>
      <c r="R14" s="75" t="str">
        <f t="shared" si="3"/>
        <v>M-6</v>
      </c>
      <c r="S14" s="76" t="str">
        <f t="shared" si="0"/>
        <v>II</v>
      </c>
      <c r="T14" s="77" t="str">
        <f t="shared" si="4"/>
        <v>No Aceptable o Aceptable Con Control Especifico</v>
      </c>
      <c r="U14" s="105"/>
      <c r="V14" s="49" t="str">
        <f>VLOOKUP(H14,Hoja1!A$2:G$445,6,0)</f>
        <v xml:space="preserve"> MUERTE</v>
      </c>
      <c r="W14" s="61"/>
      <c r="X14" s="61"/>
      <c r="Y14" s="61"/>
      <c r="Z14" s="78"/>
      <c r="AA14" s="65" t="str">
        <f>VLOOKUP(H14,Hoja1!A$2:G$445,7,0)</f>
        <v>USO Y MANEJO ADECUADO DE E.P.P.</v>
      </c>
      <c r="AB14" s="61" t="s">
        <v>1219</v>
      </c>
      <c r="AC14" s="105"/>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2"/>
    </row>
    <row r="15" spans="1:150" s="73" customFormat="1" ht="63.75">
      <c r="A15" s="114"/>
      <c r="B15" s="114"/>
      <c r="C15" s="105"/>
      <c r="D15" s="117"/>
      <c r="E15" s="103"/>
      <c r="F15" s="103"/>
      <c r="G15" s="49" t="str">
        <f>VLOOKUP(H15,Hoja1!A$1:G$445,2,0)</f>
        <v xml:space="preserve">MALA DISTRIBUCIÓN DE PRODUCTOS </v>
      </c>
      <c r="H15" s="66" t="s">
        <v>244</v>
      </c>
      <c r="I15" s="49" t="str">
        <f>VLOOKUP(H15,Hoja1!A$2:G$445,3,0)</f>
        <v xml:space="preserve">INCENDIO, EXPLOSIÓN, QUEMADURAS, LESIONES DÉRMICAS, LESIONES EN VÍAS RESPIRATORIAS,INTOXICACIÓN,  NÁUSEAS, VÓMITOS, IRRITACIÓN CONJUNTIVA </v>
      </c>
      <c r="J15" s="56"/>
      <c r="K15" s="49" t="str">
        <f>VLOOKUP(H15,Hoja1!A$2:G$445,4,0)</f>
        <v>Inspecciones planeadas e inspecciones no planeadas, procedimientos de programas de seguridad y salud en el trabajo</v>
      </c>
      <c r="L15" s="49" t="str">
        <f>VLOOKUP(H15,Hoja1!A$2:G$445,5,0)</f>
        <v xml:space="preserve">NO OBSERVADO </v>
      </c>
      <c r="M15" s="56">
        <v>2</v>
      </c>
      <c r="N15" s="74">
        <v>2</v>
      </c>
      <c r="O15" s="74">
        <v>10</v>
      </c>
      <c r="P15" s="67">
        <f t="shared" si="1"/>
        <v>4</v>
      </c>
      <c r="Q15" s="67">
        <f t="shared" si="2"/>
        <v>40</v>
      </c>
      <c r="R15" s="75" t="str">
        <f t="shared" si="3"/>
        <v>B-4</v>
      </c>
      <c r="S15" s="76" t="str">
        <f t="shared" si="0"/>
        <v>III</v>
      </c>
      <c r="T15" s="77" t="str">
        <f t="shared" si="4"/>
        <v>Mejorable</v>
      </c>
      <c r="U15" s="105"/>
      <c r="V15" s="49" t="str">
        <f>VLOOKUP(H15,Hoja1!A$2:G$445,6,0)</f>
        <v>EXPLOSIÓN</v>
      </c>
      <c r="W15" s="61"/>
      <c r="X15" s="61"/>
      <c r="Y15" s="61"/>
      <c r="Z15" s="78"/>
      <c r="AA15" s="65" t="str">
        <f>VLOOKUP(H15,Hoja1!A$2:G$445,7,0)</f>
        <v>USO Y MANEJO ADECUADO DE E.P.P.; PROTOCOLO DE MANEJO DE PRODUCTOS QUÍMICOS; MANEJO DE KIT DE DERRAMES POR PRODUCTOS QUÍMICOS</v>
      </c>
      <c r="AB15" s="61" t="s">
        <v>1218</v>
      </c>
      <c r="AC15" s="105"/>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2"/>
    </row>
    <row r="16" spans="1:150" s="73" customFormat="1" ht="57" customHeight="1">
      <c r="A16" s="114"/>
      <c r="B16" s="114"/>
      <c r="C16" s="105"/>
      <c r="D16" s="117"/>
      <c r="E16" s="103"/>
      <c r="F16" s="103"/>
      <c r="G16" s="49" t="str">
        <f>VLOOKUP(H16,Hoja1!A$1:G$445,2,0)</f>
        <v xml:space="preserve">HUMOS </v>
      </c>
      <c r="H16" s="66" t="s">
        <v>258</v>
      </c>
      <c r="I16" s="49" t="str">
        <f>VLOOKUP(H16,Hoja1!A$2:G$445,3,0)</f>
        <v xml:space="preserve">ASMA,GRIPA, NEUMOCONIOSIS, CÁNCER </v>
      </c>
      <c r="J16" s="56"/>
      <c r="K16" s="49" t="str">
        <f>VLOOKUP(H16,Hoja1!A$2:G$445,4,0)</f>
        <v>Inspecciones planeadas e inspecciones no planeadas, procedimientos de programas de seguridad y salud en el trabajo</v>
      </c>
      <c r="L16" s="49" t="str">
        <f>VLOOKUP(H16,Hoja1!A$2:G$445,5,0)</f>
        <v xml:space="preserve">EPP TAPABOCAS, CARETAS CON FILTROS </v>
      </c>
      <c r="M16" s="56">
        <v>2</v>
      </c>
      <c r="N16" s="74">
        <v>3</v>
      </c>
      <c r="O16" s="74">
        <v>25</v>
      </c>
      <c r="P16" s="67">
        <f t="shared" si="1"/>
        <v>6</v>
      </c>
      <c r="Q16" s="67">
        <f t="shared" si="2"/>
        <v>150</v>
      </c>
      <c r="R16" s="75" t="str">
        <f t="shared" si="3"/>
        <v>M-6</v>
      </c>
      <c r="S16" s="76" t="str">
        <f t="shared" si="0"/>
        <v>II</v>
      </c>
      <c r="T16" s="77" t="str">
        <f t="shared" si="4"/>
        <v>No Aceptable o Aceptable Con Control Especifico</v>
      </c>
      <c r="U16" s="105"/>
      <c r="V16" s="49" t="str">
        <f>VLOOKUP(H16,Hoja1!A$2:G$445,6,0)</f>
        <v>NEUMOCONIOSIS</v>
      </c>
      <c r="W16" s="61"/>
      <c r="X16" s="61"/>
      <c r="Y16" s="61"/>
      <c r="Z16" s="78"/>
      <c r="AA16" s="65" t="str">
        <f>VLOOKUP(H16,Hoja1!A$2:G$445,7,0)</f>
        <v>USO Y MANEJO ADECUADO DE E.P.P.</v>
      </c>
      <c r="AB16" s="61" t="s">
        <v>1220</v>
      </c>
      <c r="AC16" s="105"/>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2"/>
    </row>
    <row r="17" spans="1:150" s="73" customFormat="1" ht="45" customHeight="1">
      <c r="A17" s="114"/>
      <c r="B17" s="114"/>
      <c r="C17" s="105"/>
      <c r="D17" s="117"/>
      <c r="E17" s="103"/>
      <c r="F17" s="103"/>
      <c r="G17" s="49" t="str">
        <f>VLOOKUP(H17,Hoja1!A$1:G$445,2,0)</f>
        <v>CONCENTRACIÓN EN ACTIVIDADES DE ALTO DESEMPEÑO MENTAL</v>
      </c>
      <c r="H17" s="66" t="s">
        <v>72</v>
      </c>
      <c r="I17" s="49" t="str">
        <f>VLOOKUP(H17,Hoja1!A$2:G$445,3,0)</f>
        <v>ESTRÉS, CEFALEA, IRRITABILIDAD</v>
      </c>
      <c r="J17" s="56"/>
      <c r="K17" s="49" t="str">
        <f>VLOOKUP(H17,Hoja1!A$2:G$445,4,0)</f>
        <v>N/A</v>
      </c>
      <c r="L17" s="49" t="str">
        <f>VLOOKUP(H17,Hoja1!A$2:G$445,5,0)</f>
        <v>PVE PSICOSOCIAL</v>
      </c>
      <c r="M17" s="56">
        <v>2</v>
      </c>
      <c r="N17" s="74">
        <v>3</v>
      </c>
      <c r="O17" s="74">
        <v>10</v>
      </c>
      <c r="P17" s="67">
        <f t="shared" si="1"/>
        <v>6</v>
      </c>
      <c r="Q17" s="67">
        <f t="shared" si="2"/>
        <v>60</v>
      </c>
      <c r="R17" s="75" t="str">
        <f t="shared" si="3"/>
        <v>M-6</v>
      </c>
      <c r="S17" s="76" t="str">
        <f t="shared" si="0"/>
        <v>III</v>
      </c>
      <c r="T17" s="77" t="str">
        <f t="shared" si="4"/>
        <v>Mejorable</v>
      </c>
      <c r="U17" s="105"/>
      <c r="V17" s="49" t="str">
        <f>VLOOKUP(H17,Hoja1!A$2:G$445,6,0)</f>
        <v>ESTRÉS</v>
      </c>
      <c r="W17" s="61"/>
      <c r="X17" s="61"/>
      <c r="Y17" s="61"/>
      <c r="Z17" s="78"/>
      <c r="AA17" s="65" t="str">
        <f>VLOOKUP(H17,Hoja1!A$2:G$445,7,0)</f>
        <v>N/A</v>
      </c>
      <c r="AB17" s="104" t="s">
        <v>1202</v>
      </c>
      <c r="AC17" s="105"/>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2"/>
    </row>
    <row r="18" spans="1:150" s="73" customFormat="1" ht="45" customHeight="1">
      <c r="A18" s="114"/>
      <c r="B18" s="114"/>
      <c r="C18" s="105"/>
      <c r="D18" s="117"/>
      <c r="E18" s="103"/>
      <c r="F18" s="103"/>
      <c r="G18" s="49" t="str">
        <f>VLOOKUP(H18,Hoja1!A$1:G$445,2,0)</f>
        <v>NATURALEZA DE LA TAREA</v>
      </c>
      <c r="H18" s="66" t="s">
        <v>76</v>
      </c>
      <c r="I18" s="49" t="str">
        <f>VLOOKUP(H18,Hoja1!A$2:G$445,3,0)</f>
        <v>ESTRÉS,  TRANSTORNOS DEL SUEÑO</v>
      </c>
      <c r="J18" s="56"/>
      <c r="K18" s="49" t="str">
        <f>VLOOKUP(H18,Hoja1!A$2:G$445,4,0)</f>
        <v>N/A</v>
      </c>
      <c r="L18" s="49" t="str">
        <f>VLOOKUP(H18,Hoja1!A$2:G$445,5,0)</f>
        <v>PVE PSICOSOCIAL</v>
      </c>
      <c r="M18" s="56">
        <v>2</v>
      </c>
      <c r="N18" s="74">
        <v>3</v>
      </c>
      <c r="O18" s="74">
        <v>10</v>
      </c>
      <c r="P18" s="67">
        <f t="shared" si="1"/>
        <v>6</v>
      </c>
      <c r="Q18" s="67">
        <f t="shared" si="2"/>
        <v>60</v>
      </c>
      <c r="R18" s="75" t="str">
        <f t="shared" si="3"/>
        <v>M-6</v>
      </c>
      <c r="S18" s="76" t="str">
        <f t="shared" si="0"/>
        <v>III</v>
      </c>
      <c r="T18" s="77" t="str">
        <f t="shared" si="4"/>
        <v>Mejorable</v>
      </c>
      <c r="U18" s="105"/>
      <c r="V18" s="49" t="str">
        <f>VLOOKUP(H18,Hoja1!A$2:G$445,6,0)</f>
        <v>ESTRÉS</v>
      </c>
      <c r="W18" s="61"/>
      <c r="X18" s="61"/>
      <c r="Y18" s="61"/>
      <c r="Z18" s="78"/>
      <c r="AA18" s="65" t="str">
        <f>VLOOKUP(H18,Hoja1!A$2:G$445,7,0)</f>
        <v>N/A</v>
      </c>
      <c r="AB18" s="106"/>
      <c r="AC18" s="105"/>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2"/>
    </row>
    <row r="19" spans="1:150" s="73" customFormat="1" ht="57" customHeight="1">
      <c r="A19" s="114"/>
      <c r="B19" s="114"/>
      <c r="C19" s="105"/>
      <c r="D19" s="117"/>
      <c r="E19" s="103"/>
      <c r="F19" s="103"/>
      <c r="G19" s="49" t="str">
        <f>VLOOKUP(H19,Hoja1!A$1:G$445,2,0)</f>
        <v>Forzadas, Prolongadas</v>
      </c>
      <c r="H19" s="66" t="s">
        <v>40</v>
      </c>
      <c r="I19" s="49" t="str">
        <f>VLOOKUP(H19,Hoja1!A$2:G$445,3,0)</f>
        <v xml:space="preserve">Lesiones osteomusculares, lesiones osteoarticulares
</v>
      </c>
      <c r="J19" s="56"/>
      <c r="K19" s="49" t="str">
        <f>VLOOKUP(H19,Hoja1!A$2:G$445,4,0)</f>
        <v>Inspecciones planeadas e inspecciones no planeadas, procedimientos de programas de seguridad y salud en el trabajo</v>
      </c>
      <c r="L19" s="49" t="str">
        <f>VLOOKUP(H19,Hoja1!A$2:G$445,5,0)</f>
        <v>PVE Biomecánico, programa pausas activas, exámenes periódicos, recomendaciones, control de posturas</v>
      </c>
      <c r="M19" s="56">
        <v>2</v>
      </c>
      <c r="N19" s="74">
        <v>3</v>
      </c>
      <c r="O19" s="74">
        <v>25</v>
      </c>
      <c r="P19" s="67">
        <f t="shared" si="1"/>
        <v>6</v>
      </c>
      <c r="Q19" s="67">
        <f t="shared" si="2"/>
        <v>150</v>
      </c>
      <c r="R19" s="75" t="str">
        <f t="shared" si="3"/>
        <v>M-6</v>
      </c>
      <c r="S19" s="76" t="str">
        <f t="shared" si="0"/>
        <v>II</v>
      </c>
      <c r="T19" s="77" t="str">
        <f t="shared" si="4"/>
        <v>No Aceptable o Aceptable Con Control Especifico</v>
      </c>
      <c r="U19" s="105"/>
      <c r="V19" s="49" t="str">
        <f>VLOOKUP(H19,Hoja1!A$2:G$445,6,0)</f>
        <v>Enfermedades Osteomusculares</v>
      </c>
      <c r="W19" s="61"/>
      <c r="X19" s="61"/>
      <c r="Y19" s="61"/>
      <c r="Z19" s="78"/>
      <c r="AA19" s="65" t="str">
        <f>VLOOKUP(H19,Hoja1!A$2:G$445,7,0)</f>
        <v>Prevención en lesiones osteomusculares, líderes de pausas activas</v>
      </c>
      <c r="AB19" s="61" t="s">
        <v>1203</v>
      </c>
      <c r="AC19" s="105"/>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2"/>
    </row>
    <row r="20" spans="1:150" s="73" customFormat="1" ht="55.5" customHeight="1">
      <c r="A20" s="114"/>
      <c r="B20" s="114"/>
      <c r="C20" s="105"/>
      <c r="D20" s="117"/>
      <c r="E20" s="103"/>
      <c r="F20" s="103"/>
      <c r="G20" s="49" t="str">
        <f>VLOOKUP(H20,Hoja1!A$1:G$445,2,0)</f>
        <v>Movimientos repetitivos, Miembros Superiores</v>
      </c>
      <c r="H20" s="66" t="s">
        <v>47</v>
      </c>
      <c r="I20" s="49" t="str">
        <f>VLOOKUP(H20,Hoja1!A$2:G$445,3,0)</f>
        <v>Lesiones Musculoesqueléticas</v>
      </c>
      <c r="J20" s="56"/>
      <c r="K20" s="49" t="str">
        <f>VLOOKUP(H20,Hoja1!A$2:G$445,4,0)</f>
        <v>N/A</v>
      </c>
      <c r="L20" s="49" t="str">
        <f>VLOOKUP(H20,Hoja1!A$2:G$445,5,0)</f>
        <v>PVE BIomécanico, programa pausas activas, examenes periódicos, recomendaicones, control de posturas</v>
      </c>
      <c r="M20" s="56">
        <v>2</v>
      </c>
      <c r="N20" s="74">
        <v>3</v>
      </c>
      <c r="O20" s="74">
        <v>10</v>
      </c>
      <c r="P20" s="67">
        <f t="shared" si="1"/>
        <v>6</v>
      </c>
      <c r="Q20" s="67">
        <f t="shared" si="2"/>
        <v>60</v>
      </c>
      <c r="R20" s="75" t="str">
        <f t="shared" si="3"/>
        <v>M-6</v>
      </c>
      <c r="S20" s="76" t="str">
        <f t="shared" si="0"/>
        <v>III</v>
      </c>
      <c r="T20" s="77" t="str">
        <f t="shared" si="4"/>
        <v>Mejorable</v>
      </c>
      <c r="U20" s="105"/>
      <c r="V20" s="49" t="str">
        <f>VLOOKUP(H20,Hoja1!A$2:G$445,6,0)</f>
        <v>Enfermedades musculoesqueleticas</v>
      </c>
      <c r="W20" s="61"/>
      <c r="X20" s="61"/>
      <c r="Y20" s="61"/>
      <c r="Z20" s="78"/>
      <c r="AA20" s="65" t="str">
        <f>VLOOKUP(H20,Hoja1!A$2:G$445,7,0)</f>
        <v>Prevención en lesiones osteomusculares, líderes de pausas activas</v>
      </c>
      <c r="AB20" s="61" t="s">
        <v>1203</v>
      </c>
      <c r="AC20" s="105"/>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2"/>
    </row>
    <row r="21" spans="1:150" s="73" customFormat="1" ht="51">
      <c r="A21" s="114"/>
      <c r="B21" s="114"/>
      <c r="C21" s="105"/>
      <c r="D21" s="117"/>
      <c r="E21" s="103"/>
      <c r="F21" s="103"/>
      <c r="G21" s="49" t="str">
        <f>VLOOKUP(H21,Hoja1!A$1:G$445,2,0)</f>
        <v>Atropellamiento, Envestir</v>
      </c>
      <c r="H21" s="66" t="s">
        <v>1187</v>
      </c>
      <c r="I21" s="49" t="str">
        <f>VLOOKUP(H21,Hoja1!A$2:G$445,3,0)</f>
        <v>Lesiones, pérdidas materiales, muerte</v>
      </c>
      <c r="J21" s="56"/>
      <c r="K21" s="49" t="str">
        <f>VLOOKUP(H21,Hoja1!A$2:G$445,4,0)</f>
        <v>Inspecciones planeadas e inspecciones no planeadas, procedimientos de programas de seguridad y salud en el trabajo</v>
      </c>
      <c r="L21" s="49" t="str">
        <f>VLOOKUP(H21,Hoja1!A$2:G$445,5,0)</f>
        <v>Programa de seguridad vial, señalización</v>
      </c>
      <c r="M21" s="56">
        <v>2</v>
      </c>
      <c r="N21" s="74">
        <v>2</v>
      </c>
      <c r="O21" s="74">
        <v>60</v>
      </c>
      <c r="P21" s="67">
        <f t="shared" si="1"/>
        <v>4</v>
      </c>
      <c r="Q21" s="67">
        <f t="shared" si="2"/>
        <v>240</v>
      </c>
      <c r="R21" s="75" t="str">
        <f t="shared" si="3"/>
        <v>B-4</v>
      </c>
      <c r="S21" s="76" t="str">
        <f t="shared" si="0"/>
        <v>II</v>
      </c>
      <c r="T21" s="77" t="str">
        <f t="shared" si="4"/>
        <v>No Aceptable o Aceptable Con Control Especifico</v>
      </c>
      <c r="U21" s="105"/>
      <c r="V21" s="49" t="str">
        <f>VLOOKUP(H21,Hoja1!A$2:G$445,6,0)</f>
        <v>Muerte</v>
      </c>
      <c r="W21" s="61"/>
      <c r="X21" s="61"/>
      <c r="Y21" s="61"/>
      <c r="Z21" s="78"/>
      <c r="AA21" s="65" t="str">
        <f>VLOOKUP(H21,Hoja1!A$2:G$445,7,0)</f>
        <v>Seguridad vial y manejo defensivo, aseguramiento de áreas de trabajo</v>
      </c>
      <c r="AB21" s="61" t="s">
        <v>1204</v>
      </c>
      <c r="AC21" s="105"/>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2"/>
    </row>
    <row r="22" spans="1:150" s="73" customFormat="1" ht="51">
      <c r="A22" s="114"/>
      <c r="B22" s="114"/>
      <c r="C22" s="105"/>
      <c r="D22" s="117"/>
      <c r="E22" s="103"/>
      <c r="F22" s="103"/>
      <c r="G22" s="49" t="str">
        <f>VLOOKUP(H22,Hoja1!A$1:G$445,2,0)</f>
        <v>Inadecuadas conexiones eléctricas-saturación en tomas de energía</v>
      </c>
      <c r="H22" s="66" t="s">
        <v>566</v>
      </c>
      <c r="I22" s="49" t="str">
        <f>VLOOKUP(H22,Hoja1!A$2:G$445,3,0)</f>
        <v>Quemaduras, electrocución, muerte</v>
      </c>
      <c r="J22" s="56"/>
      <c r="K22" s="49" t="str">
        <f>VLOOKUP(H22,Hoja1!A$2:G$445,4,0)</f>
        <v>Inspecciones planeadas e inspecciones no planeadas, procedimientos de programas de seguridad y salud en el trabajo</v>
      </c>
      <c r="L22" s="49" t="str">
        <f>VLOOKUP(H22,Hoja1!A$2:G$445,5,0)</f>
        <v>E.P.P. Bota dieléctrica, Casco dieléctrico</v>
      </c>
      <c r="M22" s="56">
        <v>2</v>
      </c>
      <c r="N22" s="74">
        <v>3</v>
      </c>
      <c r="O22" s="74">
        <v>25</v>
      </c>
      <c r="P22" s="67">
        <f t="shared" si="1"/>
        <v>6</v>
      </c>
      <c r="Q22" s="67">
        <f t="shared" si="2"/>
        <v>150</v>
      </c>
      <c r="R22" s="75" t="str">
        <f t="shared" si="3"/>
        <v>M-6</v>
      </c>
      <c r="S22" s="76" t="str">
        <f t="shared" si="0"/>
        <v>II</v>
      </c>
      <c r="T22" s="77" t="str">
        <f t="shared" si="4"/>
        <v>No Aceptable o Aceptable Con Control Especifico</v>
      </c>
      <c r="U22" s="105"/>
      <c r="V22" s="49" t="str">
        <f>VLOOKUP(H22,Hoja1!A$2:G$445,6,0)</f>
        <v>Muerte</v>
      </c>
      <c r="W22" s="61"/>
      <c r="X22" s="61"/>
      <c r="Y22" s="61"/>
      <c r="Z22" s="78"/>
      <c r="AA22" s="65" t="str">
        <f>VLOOKUP(H22,Hoja1!A$2:G$445,7,0)</f>
        <v>Uso y manejo adecuado de E.P.P., actos y condiciones inseguras</v>
      </c>
      <c r="AB22" s="61" t="s">
        <v>1218</v>
      </c>
      <c r="AC22" s="105"/>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2"/>
    </row>
    <row r="23" spans="1:150" s="73" customFormat="1" ht="40.5">
      <c r="A23" s="114"/>
      <c r="B23" s="114"/>
      <c r="C23" s="105"/>
      <c r="D23" s="117"/>
      <c r="E23" s="103"/>
      <c r="F23" s="103"/>
      <c r="G23" s="49" t="str">
        <f>VLOOKUP(H23,Hoja1!A$1:G$445,2,0)</f>
        <v>Superficies de trabajo irregulares o deslizantes</v>
      </c>
      <c r="H23" s="66" t="s">
        <v>597</v>
      </c>
      <c r="I23" s="49" t="str">
        <f>VLOOKUP(H23,Hoja1!A$2:G$445,3,0)</f>
        <v>Caidas del mismo nivel, fracturas, golpe con objetos, caídas de objetos, obstrucción de rutas de evacuación</v>
      </c>
      <c r="J23" s="56"/>
      <c r="K23" s="49" t="str">
        <f>VLOOKUP(H23,Hoja1!A$2:G$445,4,0)</f>
        <v>N/A</v>
      </c>
      <c r="L23" s="49" t="str">
        <f>VLOOKUP(H23,Hoja1!A$2:G$445,5,0)</f>
        <v>N/A</v>
      </c>
      <c r="M23" s="56">
        <v>2</v>
      </c>
      <c r="N23" s="74">
        <v>3</v>
      </c>
      <c r="O23" s="74">
        <v>25</v>
      </c>
      <c r="P23" s="67">
        <f t="shared" si="1"/>
        <v>6</v>
      </c>
      <c r="Q23" s="67">
        <f t="shared" si="2"/>
        <v>150</v>
      </c>
      <c r="R23" s="75" t="str">
        <f t="shared" si="3"/>
        <v>M-6</v>
      </c>
      <c r="S23" s="76" t="str">
        <f t="shared" si="0"/>
        <v>II</v>
      </c>
      <c r="T23" s="77" t="str">
        <f t="shared" si="4"/>
        <v>No Aceptable o Aceptable Con Control Especifico</v>
      </c>
      <c r="U23" s="105"/>
      <c r="V23" s="49" t="str">
        <f>VLOOKUP(H23,Hoja1!A$2:G$445,6,0)</f>
        <v>Caídas de distinto nivel</v>
      </c>
      <c r="W23" s="61"/>
      <c r="X23" s="61"/>
      <c r="Y23" s="61"/>
      <c r="Z23" s="78"/>
      <c r="AA23" s="65" t="str">
        <f>VLOOKUP(H23,Hoja1!A$2:G$445,7,0)</f>
        <v>Pautas Básicas en orden y aseo en el lugar de trabajo, actos y condiciones inseguras</v>
      </c>
      <c r="AB23" s="61" t="s">
        <v>1205</v>
      </c>
      <c r="AC23" s="105"/>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2"/>
    </row>
    <row r="24" spans="1:150" s="73" customFormat="1" ht="63.75">
      <c r="A24" s="114"/>
      <c r="B24" s="114"/>
      <c r="C24" s="105"/>
      <c r="D24" s="117"/>
      <c r="E24" s="103"/>
      <c r="F24" s="103"/>
      <c r="G24" s="49" t="str">
        <f>VLOOKUP(H24,Hoja1!A$1:G$445,2,0)</f>
        <v>Herramientas Manuales</v>
      </c>
      <c r="H24" s="66" t="s">
        <v>606</v>
      </c>
      <c r="I24" s="49" t="str">
        <f>VLOOKUP(H24,Hoja1!A$2:G$445,3,0)</f>
        <v>Quemaduras, contusiones y lesiones</v>
      </c>
      <c r="J24" s="56"/>
      <c r="K24" s="49" t="str">
        <f>VLOOKUP(H24,Hoja1!A$2:G$445,4,0)</f>
        <v>Inspecciones planeadas e inspecciones no planeadas, procedimientos de programas de seguridad y salud en el trabajo</v>
      </c>
      <c r="L24" s="49" t="str">
        <f>VLOOKUP(H24,Hoja1!A$2:G$445,5,0)</f>
        <v>E.P.P.</v>
      </c>
      <c r="M24" s="56">
        <v>2</v>
      </c>
      <c r="N24" s="74">
        <v>3</v>
      </c>
      <c r="O24" s="74">
        <v>25</v>
      </c>
      <c r="P24" s="67">
        <f t="shared" si="1"/>
        <v>6</v>
      </c>
      <c r="Q24" s="67">
        <f t="shared" si="2"/>
        <v>150</v>
      </c>
      <c r="R24" s="75" t="str">
        <f t="shared" si="3"/>
        <v>M-6</v>
      </c>
      <c r="S24" s="76" t="str">
        <f t="shared" si="0"/>
        <v>II</v>
      </c>
      <c r="T24" s="77" t="str">
        <f t="shared" si="4"/>
        <v>No Aceptable o Aceptable Con Control Especifico</v>
      </c>
      <c r="U24" s="105"/>
      <c r="V24" s="49" t="str">
        <f>VLOOKUP(H24,Hoja1!A$2:G$445,6,0)</f>
        <v>Amputación</v>
      </c>
      <c r="W24" s="61"/>
      <c r="X24" s="61"/>
      <c r="Y24" s="61"/>
      <c r="Z24" s="78"/>
      <c r="AA24" s="65" t="str">
        <f>VLOOKUP(H24,Hoja1!A$2:G$445,7,0)</f>
        <v xml:space="preserve">
Uso y manejo adecuado de E.P.P., uso y manejo adecuado de herramientas manuales y/o máqinas y equipos</v>
      </c>
      <c r="AB24" s="61" t="s">
        <v>1221</v>
      </c>
      <c r="AC24" s="105"/>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2"/>
    </row>
    <row r="25" spans="1:150" s="73" customFormat="1" ht="67.5" customHeight="1">
      <c r="A25" s="114"/>
      <c r="B25" s="114"/>
      <c r="C25" s="105"/>
      <c r="D25" s="117"/>
      <c r="E25" s="103"/>
      <c r="F25" s="103"/>
      <c r="G25" s="49" t="str">
        <f>VLOOKUP(H25,Hoja1!A$1:G$445,2,0)</f>
        <v>Atraco, golpiza, atentados y secuestrados</v>
      </c>
      <c r="H25" s="66" t="s">
        <v>57</v>
      </c>
      <c r="I25" s="49" t="str">
        <f>VLOOKUP(H25,Hoja1!A$2:G$445,3,0)</f>
        <v>Estrés, golpes, Secuestros</v>
      </c>
      <c r="J25" s="56"/>
      <c r="K25" s="49" t="str">
        <f>VLOOKUP(H25,Hoja1!A$2:G$445,4,0)</f>
        <v>Inspecciones planeadas e inspecciones no planeadas, procedimientos de programas de seguridad y salud en el trabajo</v>
      </c>
      <c r="L25" s="49" t="str">
        <f>VLOOKUP(H25,Hoja1!A$2:G$445,5,0)</f>
        <v xml:space="preserve">Uniformes Corporativos, Caquetas corporativas, Carnetización
</v>
      </c>
      <c r="M25" s="56">
        <v>2</v>
      </c>
      <c r="N25" s="74">
        <v>2</v>
      </c>
      <c r="O25" s="74">
        <v>60</v>
      </c>
      <c r="P25" s="67">
        <f t="shared" si="1"/>
        <v>4</v>
      </c>
      <c r="Q25" s="67">
        <f t="shared" si="2"/>
        <v>240</v>
      </c>
      <c r="R25" s="75" t="str">
        <f t="shared" si="3"/>
        <v>B-4</v>
      </c>
      <c r="S25" s="76" t="str">
        <f t="shared" si="0"/>
        <v>II</v>
      </c>
      <c r="T25" s="77" t="str">
        <f t="shared" si="4"/>
        <v>No Aceptable o Aceptable Con Control Especifico</v>
      </c>
      <c r="U25" s="105"/>
      <c r="V25" s="49" t="str">
        <f>VLOOKUP(H25,Hoja1!A$2:G$445,6,0)</f>
        <v>Secuestros</v>
      </c>
      <c r="W25" s="61"/>
      <c r="X25" s="61"/>
      <c r="Y25" s="61"/>
      <c r="Z25" s="78"/>
      <c r="AA25" s="65" t="str">
        <f>VLOOKUP(H25,Hoja1!A$2:G$445,7,0)</f>
        <v>N/A</v>
      </c>
      <c r="AB25" s="61" t="s">
        <v>1206</v>
      </c>
      <c r="AC25" s="105"/>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2"/>
    </row>
    <row r="26" spans="1:150" s="73" customFormat="1" ht="51.75" thickBot="1">
      <c r="A26" s="115"/>
      <c r="B26" s="115"/>
      <c r="C26" s="147"/>
      <c r="D26" s="146"/>
      <c r="E26" s="145"/>
      <c r="F26" s="145"/>
      <c r="G26" s="49" t="str">
        <f>VLOOKUP(H26,Hoja1!A$1:G$445,2,0)</f>
        <v>SISMOS, INCENDIOS, INUNDACIONES, TERREMOTOS, VENDAVALES, DERRUMBE</v>
      </c>
      <c r="H26" s="66" t="s">
        <v>62</v>
      </c>
      <c r="I26" s="49" t="str">
        <f>VLOOKUP(H26,Hoja1!A$2:G$445,3,0)</f>
        <v>SISMOS, INCENDIOS, INUNDACIONES, TERREMOTOS, VENDAVALES</v>
      </c>
      <c r="J26" s="56"/>
      <c r="K26" s="49" t="str">
        <f>VLOOKUP(H26,Hoja1!A$2:G$445,4,0)</f>
        <v>Inspecciones planeadas e inspecciones no planeadas, procedimientos de programas de seguridad y salud en el trabajo</v>
      </c>
      <c r="L26" s="49" t="str">
        <f>VLOOKUP(H26,Hoja1!A$2:G$445,5,0)</f>
        <v>BRIGADAS DE EMERGENCIAS</v>
      </c>
      <c r="M26" s="56">
        <v>2</v>
      </c>
      <c r="N26" s="74">
        <v>1</v>
      </c>
      <c r="O26" s="74">
        <v>100</v>
      </c>
      <c r="P26" s="67">
        <f t="shared" si="1"/>
        <v>2</v>
      </c>
      <c r="Q26" s="67">
        <f t="shared" si="2"/>
        <v>200</v>
      </c>
      <c r="R26" s="75" t="str">
        <f t="shared" si="3"/>
        <v>B-2</v>
      </c>
      <c r="S26" s="76" t="str">
        <f t="shared" si="0"/>
        <v>II</v>
      </c>
      <c r="T26" s="77" t="str">
        <f t="shared" si="4"/>
        <v>No Aceptable o Aceptable Con Control Especifico</v>
      </c>
      <c r="U26" s="106"/>
      <c r="V26" s="49" t="str">
        <f>VLOOKUP(H26,Hoja1!A$2:G$445,6,0)</f>
        <v>MUERTE</v>
      </c>
      <c r="W26" s="61"/>
      <c r="X26" s="61"/>
      <c r="Y26" s="61"/>
      <c r="Z26" s="78" t="s">
        <v>1208</v>
      </c>
      <c r="AA26" s="65" t="str">
        <f>VLOOKUP(H26,Hoja1!A$2:G$445,7,0)</f>
        <v>ENTRENAMIENTO DE LA BRIGADA; DIVULGACIÓN DE PLAN DE EMERGENCIA</v>
      </c>
      <c r="AB26" s="61" t="s">
        <v>1207</v>
      </c>
      <c r="AC26" s="106"/>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2"/>
    </row>
  </sheetData>
  <mergeCells count="26">
    <mergeCell ref="J8:L9"/>
    <mergeCell ref="C2:D2"/>
    <mergeCell ref="E2:I2"/>
    <mergeCell ref="E3:I3"/>
    <mergeCell ref="C4:D4"/>
    <mergeCell ref="E4:I4"/>
    <mergeCell ref="E5:G5"/>
    <mergeCell ref="A8:A10"/>
    <mergeCell ref="B8:B10"/>
    <mergeCell ref="C8:F9"/>
    <mergeCell ref="G8:H9"/>
    <mergeCell ref="I8:I10"/>
    <mergeCell ref="A11:A26"/>
    <mergeCell ref="B11:B26"/>
    <mergeCell ref="F11:F26"/>
    <mergeCell ref="E11:E26"/>
    <mergeCell ref="D11:D26"/>
    <mergeCell ref="C11:C26"/>
    <mergeCell ref="U11:U26"/>
    <mergeCell ref="AC11:AC26"/>
    <mergeCell ref="AB11:AB12"/>
    <mergeCell ref="AB17:AB18"/>
    <mergeCell ref="M8:S9"/>
    <mergeCell ref="T8:T9"/>
    <mergeCell ref="U8:V9"/>
    <mergeCell ref="W8:AC9"/>
  </mergeCells>
  <conditionalFormatting sqref="O11:O26">
    <cfRule type="cellIs" priority="13" operator="equal" stopIfTrue="1">
      <formula>"10, 25, 50, 100"</formula>
    </cfRule>
  </conditionalFormatting>
  <conditionalFormatting sqref="T1:T10 T27:T1048576">
    <cfRule type="containsText" priority="10" dxfId="40" operator="containsText" text="No Aceptable o Aceptable con Control Especifico">
      <formula>NOT(ISERROR(SEARCH("No Aceptable o Aceptable con Control Especifico",T1)))</formula>
    </cfRule>
    <cfRule type="containsText" priority="11" dxfId="42" operator="containsText" text="No Aceptable">
      <formula>NOT(ISERROR(SEARCH("No Aceptable",T1)))</formula>
    </cfRule>
    <cfRule type="containsText" priority="12" dxfId="41" operator="containsText" text="No Aceptable o Aceptable con Control Especifico">
      <formula>NOT(ISERROR(SEARCH("No Aceptable o Aceptable con Control Especifico",T1)))</formula>
    </cfRule>
  </conditionalFormatting>
  <conditionalFormatting sqref="S1:S10 S27:S1048576">
    <cfRule type="cellIs" priority="9" dxfId="40" operator="equal">
      <formula>"II"</formula>
    </cfRule>
  </conditionalFormatting>
  <conditionalFormatting sqref="S11:S26">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11:T26">
    <cfRule type="cellIs" priority="3" dxfId="4" operator="equal" stopIfTrue="1">
      <formula>"No Aceptable"</formula>
    </cfRule>
    <cfRule type="cellIs" priority="4" dxfId="3" operator="equal" stopIfTrue="1">
      <formula>"Aceptable"</formula>
    </cfRule>
  </conditionalFormatting>
  <conditionalFormatting sqref="T11:T26">
    <cfRule type="cellIs" priority="2" dxfId="2" operator="equal" stopIfTrue="1">
      <formula>"No Aceptable o Aceptable Con Control Especifico"</formula>
    </cfRule>
  </conditionalFormatting>
  <conditionalFormatting sqref="T11:T26">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26">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6">
      <formula1>10</formula1>
      <formula2>100</formula2>
    </dataValidation>
    <dataValidation type="list" allowBlank="1" showInputMessage="1" showErrorMessage="1" sqref="E11">
      <formula1>Hoja2!$A$2:$A$82</formula1>
    </dataValidation>
    <dataValidation type="list" allowBlank="1" showInputMessage="1" showErrorMessage="1" sqref="H11:H26">
      <formula1>Hoja1!$A$2:$A$445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2"/>
  <sheetViews>
    <sheetView showGridLines="0" zoomScale="80" zoomScaleNormal="80" workbookViewId="0" topLeftCell="A1">
      <selection activeCell="G10" sqref="G1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1222</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1223</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1"/>
      <c r="F6" s="41"/>
      <c r="G6" s="41"/>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1"/>
      <c r="F7" s="41"/>
      <c r="G7" s="41"/>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2" t="s">
        <v>13</v>
      </c>
      <c r="D10" s="42" t="s">
        <v>14</v>
      </c>
      <c r="E10" s="42" t="s">
        <v>1077</v>
      </c>
      <c r="F10" s="42" t="s">
        <v>15</v>
      </c>
      <c r="G10" s="42" t="s">
        <v>16</v>
      </c>
      <c r="H10" s="42" t="s">
        <v>17</v>
      </c>
      <c r="I10" s="141"/>
      <c r="J10" s="42" t="s">
        <v>18</v>
      </c>
      <c r="K10" s="42" t="s">
        <v>19</v>
      </c>
      <c r="L10" s="42" t="s">
        <v>20</v>
      </c>
      <c r="M10" s="42" t="s">
        <v>21</v>
      </c>
      <c r="N10" s="42" t="s">
        <v>22</v>
      </c>
      <c r="O10" s="42" t="s">
        <v>37</v>
      </c>
      <c r="P10" s="42" t="s">
        <v>36</v>
      </c>
      <c r="Q10" s="42" t="s">
        <v>23</v>
      </c>
      <c r="R10" s="42" t="s">
        <v>38</v>
      </c>
      <c r="S10" s="42" t="s">
        <v>24</v>
      </c>
      <c r="T10" s="42" t="s">
        <v>25</v>
      </c>
      <c r="U10" s="42" t="s">
        <v>39</v>
      </c>
      <c r="V10" s="42" t="s">
        <v>26</v>
      </c>
      <c r="W10" s="42" t="s">
        <v>8</v>
      </c>
      <c r="X10" s="42" t="s">
        <v>9</v>
      </c>
      <c r="Y10" s="42" t="s">
        <v>10</v>
      </c>
      <c r="Z10" s="42" t="s">
        <v>31</v>
      </c>
      <c r="AA10" s="42" t="s">
        <v>27</v>
      </c>
      <c r="AB10" s="42" t="s">
        <v>28</v>
      </c>
      <c r="AC10" s="42"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13" t="s">
        <v>1224</v>
      </c>
      <c r="B11" s="113" t="s">
        <v>1195</v>
      </c>
      <c r="C11" s="112" t="s">
        <v>1225</v>
      </c>
      <c r="D11" s="116" t="s">
        <v>1242</v>
      </c>
      <c r="E11" s="110" t="s">
        <v>1063</v>
      </c>
      <c r="F11" s="110" t="s">
        <v>1217</v>
      </c>
      <c r="G11" s="63" t="str">
        <f>VLOOKUP(H11,Hoja1!A$1:G$445,2,0)</f>
        <v>Bacteria</v>
      </c>
      <c r="H11" s="48" t="s">
        <v>108</v>
      </c>
      <c r="I11" s="63" t="str">
        <f>VLOOKUP(H11,Hoja1!A$2:G$445,3,0)</f>
        <v>Infecciones producidas por Bacterianas</v>
      </c>
      <c r="J11" s="64"/>
      <c r="K11" s="63" t="str">
        <f>VLOOKUP(H11,Hoja1!A$2:G$445,4,0)</f>
        <v>Inspecciones planeadas e inspecciones no planeadas, procedimientos de programas de seguridad y salud en el trabajo</v>
      </c>
      <c r="L11" s="63" t="str">
        <f>VLOOKUP(H11,Hoja1!A$2:G$445,5,0)</f>
        <v>Programa de vacunación, bota pantalon, overol, guantes, tapabocas, mascarillas con filtos</v>
      </c>
      <c r="M11" s="64">
        <v>2</v>
      </c>
      <c r="N11" s="50">
        <v>3</v>
      </c>
      <c r="O11" s="50">
        <v>10</v>
      </c>
      <c r="P11" s="50">
        <f>M11*N11</f>
        <v>6</v>
      </c>
      <c r="Q11" s="50">
        <f>O11*P11</f>
        <v>60</v>
      </c>
      <c r="R11" s="51" t="str">
        <f>IF(P11=40,"MA-40",IF(P11=30,"MA-30",IF(P11=20,"A-20",IF(P11=10,"A-10",IF(P11=24,"MA-24",IF(P11=18,"A-18",IF(P11=12,"A-12",IF(P11=6,"M-6",IF(P11=8,"M-8",IF(P11=6,"M-6",IF(P11=4,"B-4",IF(P11=2,"B-2",))))))))))))</f>
        <v>M-6</v>
      </c>
      <c r="S11" s="52" t="str">
        <f aca="true" t="shared" si="0" ref="S11:S22">IF(Q11&lt;=20,"IV",IF(Q11&lt;=120,"III",IF(Q11&lt;=500,"II",IF(Q11&lt;=4000,"I"))))</f>
        <v>III</v>
      </c>
      <c r="T11" s="53" t="str">
        <f>IF(S11=0,"",IF(S11="IV","Aceptable",IF(S11="III","Mejorable",IF(S11="II","No Aceptable o Aceptable Con Control Especifico",IF(S11="I","No Aceptable","")))))</f>
        <v>Mejorable</v>
      </c>
      <c r="U11" s="111">
        <v>4</v>
      </c>
      <c r="V11" s="63" t="str">
        <f>VLOOKUP(H11,Hoja1!A$2:G$445,6,0)</f>
        <v xml:space="preserve">Enfermedades Infectocontagiosas
</v>
      </c>
      <c r="W11" s="54"/>
      <c r="X11" s="54"/>
      <c r="Y11" s="54"/>
      <c r="Z11" s="55"/>
      <c r="AA11" s="55" t="str">
        <f>VLOOKUP(H11,Hoja1!A$2:G$445,7,0)</f>
        <v xml:space="preserve">Riesgo Biológico, Autocuidado y/o Uso y manejo adecuado de E.P.P.
</v>
      </c>
      <c r="AB11" s="111" t="s">
        <v>1200</v>
      </c>
      <c r="AC11" s="112"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14"/>
      <c r="B12" s="114"/>
      <c r="C12" s="108"/>
      <c r="D12" s="117"/>
      <c r="E12" s="103"/>
      <c r="F12" s="103"/>
      <c r="G12" s="63" t="str">
        <f>VLOOKUP(H12,Hoja1!A$1:G$445,2,0)</f>
        <v>Hongos</v>
      </c>
      <c r="H12" s="48" t="s">
        <v>117</v>
      </c>
      <c r="I12" s="63" t="str">
        <f>VLOOKUP(H12,Hoja1!A$2:G$445,3,0)</f>
        <v>Micosis</v>
      </c>
      <c r="J12" s="56"/>
      <c r="K12" s="63" t="str">
        <f>VLOOKUP(H12,Hoja1!A$2:G$445,4,0)</f>
        <v>Inspecciones planeadas e inspecciones no planeadas, procedimientos de programas de seguridad y salud en el trabajo</v>
      </c>
      <c r="L12" s="63" t="str">
        <f>VLOOKUP(H12,Hoja1!A$2:G$445,5,0)</f>
        <v>Programa de vacunación, éxamenes periódicos</v>
      </c>
      <c r="M12" s="56">
        <v>2</v>
      </c>
      <c r="N12" s="57">
        <v>3</v>
      </c>
      <c r="O12" s="57">
        <v>10</v>
      </c>
      <c r="P12" s="50">
        <f aca="true" t="shared" si="1" ref="P12:P22">M12*N12</f>
        <v>6</v>
      </c>
      <c r="Q12" s="50">
        <f aca="true" t="shared" si="2" ref="Q12:Q22">O12*P12</f>
        <v>60</v>
      </c>
      <c r="R12" s="58" t="str">
        <f aca="true" t="shared" si="3" ref="R12:R22">IF(P12=40,"MA-40",IF(P12=30,"MA-30",IF(P12=20,"A-20",IF(P12=10,"A-10",IF(P12=24,"MA-24",IF(P12=18,"A-18",IF(P12=12,"A-12",IF(P12=6,"M-6",IF(P12=8,"M-8",IF(P12=6,"M-6",IF(P12=4,"B-4",IF(P12=2,"B-2",))))))))))))</f>
        <v>M-6</v>
      </c>
      <c r="S12" s="59" t="str">
        <f t="shared" si="0"/>
        <v>III</v>
      </c>
      <c r="T12" s="60" t="str">
        <f aca="true" t="shared" si="4" ref="T12:T22">IF(S12=0,"",IF(S12="IV","Aceptable",IF(S12="III","Mejorable",IF(S12="II","No Aceptable o Aceptable Con Control Especifico",IF(S12="I","No Aceptable","")))))</f>
        <v>Mejorable</v>
      </c>
      <c r="U12" s="105"/>
      <c r="V12" s="63" t="str">
        <f>VLOOKUP(H12,Hoja1!A$2:G$445,6,0)</f>
        <v>Micosis</v>
      </c>
      <c r="W12" s="61"/>
      <c r="X12" s="61"/>
      <c r="Y12" s="61"/>
      <c r="Z12" s="62"/>
      <c r="AA12" s="55" t="str">
        <f>VLOOKUP(H12,Hoja1!A$2:G$445,7,0)</f>
        <v xml:space="preserve">Riesgo Biológico, Autocuidado y/o Uso y manejo adecuado de E.P.P.
</v>
      </c>
      <c r="AB12" s="105"/>
      <c r="AC12" s="10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63" t="str">
        <f>VLOOKUP(H13,Hoja1!A$1:G$445,2,0)</f>
        <v>Virus</v>
      </c>
      <c r="H13" s="48" t="s">
        <v>120</v>
      </c>
      <c r="I13" s="63" t="str">
        <f>VLOOKUP(H13,Hoja1!A$2:G$445,3,0)</f>
        <v>Infecciones Virales</v>
      </c>
      <c r="J13" s="56"/>
      <c r="K13" s="63" t="str">
        <f>VLOOKUP(H13,Hoja1!A$2:G$445,4,0)</f>
        <v>Inspecciones planeadas e inspecciones no planeadas, procedimientos de programas de seguridad y salud en el trabajo</v>
      </c>
      <c r="L13" s="63" t="str">
        <f>VLOOKUP(H13,Hoja1!A$2:G$445,5,0)</f>
        <v>Programa de vacunación, bota pantalon, overol, guantes, tapabocas, mascarillas con filtos</v>
      </c>
      <c r="M13" s="56">
        <v>2</v>
      </c>
      <c r="N13" s="57">
        <v>3</v>
      </c>
      <c r="O13" s="57">
        <v>10</v>
      </c>
      <c r="P13" s="50">
        <f t="shared" si="1"/>
        <v>6</v>
      </c>
      <c r="Q13" s="50">
        <f t="shared" si="2"/>
        <v>60</v>
      </c>
      <c r="R13" s="58" t="str">
        <f t="shared" si="3"/>
        <v>M-6</v>
      </c>
      <c r="S13" s="59" t="str">
        <f t="shared" si="0"/>
        <v>III</v>
      </c>
      <c r="T13" s="60" t="str">
        <f t="shared" si="4"/>
        <v>Mejorable</v>
      </c>
      <c r="U13" s="105"/>
      <c r="V13" s="63" t="str">
        <f>VLOOKUP(H13,Hoja1!A$2:G$445,6,0)</f>
        <v xml:space="preserve">Enfermedades Infectocontagiosas
</v>
      </c>
      <c r="W13" s="61"/>
      <c r="X13" s="61"/>
      <c r="Y13" s="61"/>
      <c r="Z13" s="62"/>
      <c r="AA13" s="55" t="str">
        <f>VLOOKUP(H13,Hoja1!A$2:G$445,7,0)</f>
        <v xml:space="preserve">Riesgo Biológico, Autocuidado y/o Uso y manejo adecuado de E.P.P.
</v>
      </c>
      <c r="AB13" s="106"/>
      <c r="AC13" s="10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14"/>
      <c r="B14" s="114"/>
      <c r="C14" s="108"/>
      <c r="D14" s="117"/>
      <c r="E14" s="103"/>
      <c r="F14" s="103"/>
      <c r="G14" s="63" t="str">
        <f>VLOOKUP(H14,Hoja1!A$1:G$445,2,0)</f>
        <v>INFRAROJA, ULTRAVIOLETA, VISIBLE, RADIOFRECUENCIA, MICROONDAS, LASER</v>
      </c>
      <c r="H14" s="48" t="s">
        <v>67</v>
      </c>
      <c r="I14" s="63" t="str">
        <f>VLOOKUP(H14,Hoja1!A$2:G$445,3,0)</f>
        <v>CÁNCER, LESIONES DÉRMICAS Y OCULARES</v>
      </c>
      <c r="J14" s="56"/>
      <c r="K14" s="63" t="str">
        <f>VLOOKUP(H14,Hoja1!A$2:G$445,4,0)</f>
        <v>Inspecciones planeadas e inspecciones no planeadas, procedimientos de programas de seguridad y salud en el trabajo</v>
      </c>
      <c r="L14" s="63" t="str">
        <f>VLOOKUP(H14,Hoja1!A$2:G$445,5,0)</f>
        <v>PROGRAMA BLOQUEADOR SOLAR</v>
      </c>
      <c r="M14" s="56">
        <v>2</v>
      </c>
      <c r="N14" s="57">
        <v>3</v>
      </c>
      <c r="O14" s="57">
        <v>10</v>
      </c>
      <c r="P14" s="50">
        <f t="shared" si="1"/>
        <v>6</v>
      </c>
      <c r="Q14" s="50">
        <f t="shared" si="2"/>
        <v>60</v>
      </c>
      <c r="R14" s="58" t="str">
        <f t="shared" si="3"/>
        <v>M-6</v>
      </c>
      <c r="S14" s="59" t="str">
        <f t="shared" si="0"/>
        <v>III</v>
      </c>
      <c r="T14" s="60" t="str">
        <f t="shared" si="4"/>
        <v>Mejorable</v>
      </c>
      <c r="U14" s="105"/>
      <c r="V14" s="63" t="str">
        <f>VLOOKUP(H14,Hoja1!A$2:G$445,6,0)</f>
        <v>CÁNCER</v>
      </c>
      <c r="W14" s="61"/>
      <c r="X14" s="61"/>
      <c r="Y14" s="61"/>
      <c r="Z14" s="62"/>
      <c r="AA14" s="55" t="str">
        <f>VLOOKUP(H14,Hoja1!A$2:G$445,7,0)</f>
        <v>N/A</v>
      </c>
      <c r="AB14" s="61" t="s">
        <v>1201</v>
      </c>
      <c r="AC14" s="10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7" customHeight="1">
      <c r="A15" s="114"/>
      <c r="B15" s="114"/>
      <c r="C15" s="108"/>
      <c r="D15" s="117"/>
      <c r="E15" s="103"/>
      <c r="F15" s="103"/>
      <c r="G15" s="63" t="str">
        <f>VLOOKUP(H15,Hoja1!A$1:G$445,2,0)</f>
        <v>GASES Y VAPORES</v>
      </c>
      <c r="H15" s="48" t="s">
        <v>250</v>
      </c>
      <c r="I15" s="63" t="str">
        <f>VLOOKUP(H15,Hoja1!A$2:G$445,3,0)</f>
        <v xml:space="preserve"> LESIONES EN LA PIEL, IRRITACIÓN EN VÍAS  RESPIRATORIAS, MUERTE</v>
      </c>
      <c r="J15" s="56"/>
      <c r="K15" s="63" t="str">
        <f>VLOOKUP(H15,Hoja1!A$2:G$445,4,0)</f>
        <v>Inspecciones planeadas e inspecciones no planeadas, procedimientos de programas de seguridad y salud en el trabajo</v>
      </c>
      <c r="L15" s="63" t="str">
        <f>VLOOKUP(H15,Hoja1!A$2:G$445,5,0)</f>
        <v>EPP TAPABOCAS, CARETAS CON FILTROS</v>
      </c>
      <c r="M15" s="56">
        <v>2</v>
      </c>
      <c r="N15" s="57">
        <v>3</v>
      </c>
      <c r="O15" s="57">
        <v>25</v>
      </c>
      <c r="P15" s="50">
        <f t="shared" si="1"/>
        <v>6</v>
      </c>
      <c r="Q15" s="50">
        <f t="shared" si="2"/>
        <v>150</v>
      </c>
      <c r="R15" s="58" t="str">
        <f t="shared" si="3"/>
        <v>M-6</v>
      </c>
      <c r="S15" s="59" t="str">
        <f t="shared" si="0"/>
        <v>II</v>
      </c>
      <c r="T15" s="60" t="str">
        <f t="shared" si="4"/>
        <v>No Aceptable o Aceptable Con Control Especifico</v>
      </c>
      <c r="U15" s="105"/>
      <c r="V15" s="63" t="str">
        <f>VLOOKUP(H15,Hoja1!A$2:G$445,6,0)</f>
        <v xml:space="preserve"> MUERTE</v>
      </c>
      <c r="W15" s="61"/>
      <c r="X15" s="61"/>
      <c r="Y15" s="61"/>
      <c r="Z15" s="62"/>
      <c r="AA15" s="55" t="str">
        <f>VLOOKUP(H15,Hoja1!A$2:G$445,7,0)</f>
        <v>USO Y MANEJO ADECUADO DE E.P.P.</v>
      </c>
      <c r="AB15" s="61" t="s">
        <v>1219</v>
      </c>
      <c r="AC15" s="10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71.25" customHeight="1">
      <c r="A16" s="114"/>
      <c r="B16" s="114"/>
      <c r="C16" s="108"/>
      <c r="D16" s="117"/>
      <c r="E16" s="103"/>
      <c r="F16" s="103"/>
      <c r="G16" s="63" t="str">
        <f>VLOOKUP(H16,Hoja1!A$1:G$445,2,0)</f>
        <v>CONCENTRACIÓN EN ACTIVIDADES DE ALTO DESEMPEÑO MENTAL</v>
      </c>
      <c r="H16" s="48" t="s">
        <v>72</v>
      </c>
      <c r="I16" s="63" t="str">
        <f>VLOOKUP(H16,Hoja1!A$2:G$445,3,0)</f>
        <v>ESTRÉS, CEFALEA, IRRITABILIDAD</v>
      </c>
      <c r="J16" s="56"/>
      <c r="K16" s="63" t="str">
        <f>VLOOKUP(H16,Hoja1!A$2:G$445,4,0)</f>
        <v>N/A</v>
      </c>
      <c r="L16" s="63" t="str">
        <f>VLOOKUP(H16,Hoja1!A$2:G$445,5,0)</f>
        <v>PVE PSICOSOCIAL</v>
      </c>
      <c r="M16" s="56">
        <v>2</v>
      </c>
      <c r="N16" s="57">
        <v>3</v>
      </c>
      <c r="O16" s="57">
        <v>10</v>
      </c>
      <c r="P16" s="50">
        <f t="shared" si="1"/>
        <v>6</v>
      </c>
      <c r="Q16" s="50">
        <f t="shared" si="2"/>
        <v>60</v>
      </c>
      <c r="R16" s="58" t="str">
        <f t="shared" si="3"/>
        <v>M-6</v>
      </c>
      <c r="S16" s="59" t="str">
        <f t="shared" si="0"/>
        <v>III</v>
      </c>
      <c r="T16" s="60" t="str">
        <f t="shared" si="4"/>
        <v>Mejorable</v>
      </c>
      <c r="U16" s="105"/>
      <c r="V16" s="63" t="str">
        <f>VLOOKUP(H16,Hoja1!A$2:G$445,6,0)</f>
        <v>ESTRÉS</v>
      </c>
      <c r="W16" s="61"/>
      <c r="X16" s="61"/>
      <c r="Y16" s="61"/>
      <c r="Z16" s="62"/>
      <c r="AA16" s="55" t="str">
        <f>VLOOKUP(H16,Hoja1!A$2:G$445,7,0)</f>
        <v>N/A</v>
      </c>
      <c r="AB16" s="61" t="s">
        <v>1202</v>
      </c>
      <c r="AC16" s="10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9.25" customHeight="1">
      <c r="A17" s="114"/>
      <c r="B17" s="114"/>
      <c r="C17" s="108"/>
      <c r="D17" s="117"/>
      <c r="E17" s="103"/>
      <c r="F17" s="103"/>
      <c r="G17" s="63" t="str">
        <f>VLOOKUP(H17,Hoja1!A$1:G$445,2,0)</f>
        <v>Forzadas, Prolongadas</v>
      </c>
      <c r="H17" s="48" t="s">
        <v>40</v>
      </c>
      <c r="I17" s="63" t="str">
        <f>VLOOKUP(H17,Hoja1!A$2:G$445,3,0)</f>
        <v xml:space="preserve">Lesiones osteomusculares, lesiones osteoarticulares
</v>
      </c>
      <c r="J17" s="56"/>
      <c r="K17" s="63" t="str">
        <f>VLOOKUP(H17,Hoja1!A$2:G$445,4,0)</f>
        <v>Inspecciones planeadas e inspecciones no planeadas, procedimientos de programas de seguridad y salud en el trabajo</v>
      </c>
      <c r="L17" s="63" t="str">
        <f>VLOOKUP(H17,Hoja1!A$2:G$445,5,0)</f>
        <v>PVE Biomecánico, programa pausas activas, exámenes periódicos, recomendaciones, control de posturas</v>
      </c>
      <c r="M17" s="56">
        <v>2</v>
      </c>
      <c r="N17" s="57">
        <v>3</v>
      </c>
      <c r="O17" s="57">
        <v>25</v>
      </c>
      <c r="P17" s="50">
        <f t="shared" si="1"/>
        <v>6</v>
      </c>
      <c r="Q17" s="50">
        <f t="shared" si="2"/>
        <v>150</v>
      </c>
      <c r="R17" s="58" t="str">
        <f t="shared" si="3"/>
        <v>M-6</v>
      </c>
      <c r="S17" s="59" t="str">
        <f t="shared" si="0"/>
        <v>II</v>
      </c>
      <c r="T17" s="60" t="str">
        <f t="shared" si="4"/>
        <v>No Aceptable o Aceptable Con Control Especifico</v>
      </c>
      <c r="U17" s="105"/>
      <c r="V17" s="63" t="str">
        <f>VLOOKUP(H17,Hoja1!A$2:G$445,6,0)</f>
        <v>Enfermedades Osteomusculares</v>
      </c>
      <c r="W17" s="61"/>
      <c r="X17" s="61"/>
      <c r="Y17" s="61"/>
      <c r="Z17" s="62"/>
      <c r="AA17" s="55" t="str">
        <f>VLOOKUP(H17,Hoja1!A$2:G$445,7,0)</f>
        <v>Prevención en lesiones osteomusculares, líderes de pausas activas</v>
      </c>
      <c r="AB17" s="61" t="s">
        <v>1203</v>
      </c>
      <c r="AC17" s="10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62.25" customHeight="1">
      <c r="A18" s="114"/>
      <c r="B18" s="114"/>
      <c r="C18" s="108"/>
      <c r="D18" s="117"/>
      <c r="E18" s="103"/>
      <c r="F18" s="103"/>
      <c r="G18" s="63" t="str">
        <f>VLOOKUP(H18,Hoja1!A$1:G$445,2,0)</f>
        <v>Movimientos repetitivos, Miembros Superiores</v>
      </c>
      <c r="H18" s="48" t="s">
        <v>47</v>
      </c>
      <c r="I18" s="63" t="str">
        <f>VLOOKUP(H18,Hoja1!A$2:G$445,3,0)</f>
        <v>Lesiones Musculoesqueléticas</v>
      </c>
      <c r="J18" s="56"/>
      <c r="K18" s="63" t="str">
        <f>VLOOKUP(H18,Hoja1!A$2:G$445,4,0)</f>
        <v>N/A</v>
      </c>
      <c r="L18" s="63" t="str">
        <f>VLOOKUP(H18,Hoja1!A$2:G$445,5,0)</f>
        <v>PVE BIomécanico, programa pausas activas, examenes periódicos, recomendaicones, control de posturas</v>
      </c>
      <c r="M18" s="56">
        <v>2</v>
      </c>
      <c r="N18" s="57">
        <v>3</v>
      </c>
      <c r="O18" s="57">
        <v>25</v>
      </c>
      <c r="P18" s="50">
        <f t="shared" si="1"/>
        <v>6</v>
      </c>
      <c r="Q18" s="50">
        <f t="shared" si="2"/>
        <v>150</v>
      </c>
      <c r="R18" s="58" t="str">
        <f t="shared" si="3"/>
        <v>M-6</v>
      </c>
      <c r="S18" s="59" t="str">
        <f t="shared" si="0"/>
        <v>II</v>
      </c>
      <c r="T18" s="60" t="str">
        <f t="shared" si="4"/>
        <v>No Aceptable o Aceptable Con Control Especifico</v>
      </c>
      <c r="U18" s="105"/>
      <c r="V18" s="63" t="str">
        <f>VLOOKUP(H18,Hoja1!A$2:G$445,6,0)</f>
        <v>Enfermedades musculoesqueleticas</v>
      </c>
      <c r="W18" s="61"/>
      <c r="X18" s="61"/>
      <c r="Y18" s="61"/>
      <c r="Z18" s="62"/>
      <c r="AA18" s="55" t="str">
        <f>VLOOKUP(H18,Hoja1!A$2:G$445,7,0)</f>
        <v>Prevención en lesiones osteomusculares, líderes de pausas activas</v>
      </c>
      <c r="AB18" s="61" t="s">
        <v>1203</v>
      </c>
      <c r="AC18" s="10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14"/>
      <c r="B19" s="114"/>
      <c r="C19" s="108"/>
      <c r="D19" s="117"/>
      <c r="E19" s="103"/>
      <c r="F19" s="103"/>
      <c r="G19" s="63" t="str">
        <f>VLOOKUP(H19,Hoja1!A$1:G$445,2,0)</f>
        <v>Atropellamiento, Envestir</v>
      </c>
      <c r="H19" s="48" t="s">
        <v>1187</v>
      </c>
      <c r="I19" s="63" t="str">
        <f>VLOOKUP(H19,Hoja1!A$2:G$445,3,0)</f>
        <v>Lesiones, pérdidas materiales, muerte</v>
      </c>
      <c r="J19" s="56"/>
      <c r="K19" s="63" t="str">
        <f>VLOOKUP(H19,Hoja1!A$2:G$445,4,0)</f>
        <v>Inspecciones planeadas e inspecciones no planeadas, procedimientos de programas de seguridad y salud en el trabajo</v>
      </c>
      <c r="L19" s="63" t="str">
        <f>VLOOKUP(H19,Hoja1!A$2:G$445,5,0)</f>
        <v>Programa de seguridad vial, señalización</v>
      </c>
      <c r="M19" s="56">
        <v>2</v>
      </c>
      <c r="N19" s="57">
        <v>3</v>
      </c>
      <c r="O19" s="57">
        <v>60</v>
      </c>
      <c r="P19" s="50">
        <f t="shared" si="1"/>
        <v>6</v>
      </c>
      <c r="Q19" s="50">
        <f t="shared" si="2"/>
        <v>360</v>
      </c>
      <c r="R19" s="58" t="str">
        <f t="shared" si="3"/>
        <v>M-6</v>
      </c>
      <c r="S19" s="59" t="str">
        <f t="shared" si="0"/>
        <v>II</v>
      </c>
      <c r="T19" s="60" t="str">
        <f t="shared" si="4"/>
        <v>No Aceptable o Aceptable Con Control Especifico</v>
      </c>
      <c r="U19" s="105"/>
      <c r="V19" s="63" t="str">
        <f>VLOOKUP(H19,Hoja1!A$2:G$445,6,0)</f>
        <v>Muerte</v>
      </c>
      <c r="W19" s="61"/>
      <c r="X19" s="61"/>
      <c r="Y19" s="61"/>
      <c r="Z19" s="62"/>
      <c r="AA19" s="55" t="str">
        <f>VLOOKUP(H19,Hoja1!A$2:G$445,7,0)</f>
        <v>Seguridad vial y manejo defensivo, aseguramiento de áreas de trabajo</v>
      </c>
      <c r="AB19" s="61" t="s">
        <v>1205</v>
      </c>
      <c r="AC19" s="10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40.5">
      <c r="A20" s="114"/>
      <c r="B20" s="114"/>
      <c r="C20" s="108"/>
      <c r="D20" s="117"/>
      <c r="E20" s="103"/>
      <c r="F20" s="103"/>
      <c r="G20" s="63" t="str">
        <f>VLOOKUP(H20,Hoja1!A$1:G$445,2,0)</f>
        <v>Superficies de trabajo irregulares o deslizantes</v>
      </c>
      <c r="H20" s="48" t="s">
        <v>597</v>
      </c>
      <c r="I20" s="63" t="str">
        <f>VLOOKUP(H20,Hoja1!A$2:G$445,3,0)</f>
        <v>Caidas del mismo nivel, fracturas, golpe con objetos, caídas de objetos, obstrucción de rutas de evacuación</v>
      </c>
      <c r="J20" s="56"/>
      <c r="K20" s="63" t="str">
        <f>VLOOKUP(H20,Hoja1!A$2:G$445,4,0)</f>
        <v>N/A</v>
      </c>
      <c r="L20" s="63" t="str">
        <f>VLOOKUP(H20,Hoja1!A$2:G$445,5,0)</f>
        <v>N/A</v>
      </c>
      <c r="M20" s="56">
        <v>2</v>
      </c>
      <c r="N20" s="57">
        <v>3</v>
      </c>
      <c r="O20" s="57">
        <v>25</v>
      </c>
      <c r="P20" s="50">
        <f t="shared" si="1"/>
        <v>6</v>
      </c>
      <c r="Q20" s="50">
        <f t="shared" si="2"/>
        <v>150</v>
      </c>
      <c r="R20" s="58" t="str">
        <f t="shared" si="3"/>
        <v>M-6</v>
      </c>
      <c r="S20" s="59" t="str">
        <f t="shared" si="0"/>
        <v>II</v>
      </c>
      <c r="T20" s="60" t="str">
        <f t="shared" si="4"/>
        <v>No Aceptable o Aceptable Con Control Especifico</v>
      </c>
      <c r="U20" s="105"/>
      <c r="V20" s="63" t="str">
        <f>VLOOKUP(H20,Hoja1!A$2:G$445,6,0)</f>
        <v>Caídas de distinto nivel</v>
      </c>
      <c r="W20" s="61"/>
      <c r="X20" s="61"/>
      <c r="Y20" s="61"/>
      <c r="Z20" s="62"/>
      <c r="AA20" s="55" t="str">
        <f>VLOOKUP(H20,Hoja1!A$2:G$445,7,0)</f>
        <v>Pautas Básicas en orden y aseo en el lugar de trabajo, actos y condiciones inseguras</v>
      </c>
      <c r="AB20" s="61" t="s">
        <v>1218</v>
      </c>
      <c r="AC20" s="108"/>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75" customHeight="1">
      <c r="A21" s="114"/>
      <c r="B21" s="114"/>
      <c r="C21" s="108"/>
      <c r="D21" s="117"/>
      <c r="E21" s="103"/>
      <c r="F21" s="103"/>
      <c r="G21" s="63" t="str">
        <f>VLOOKUP(H21,Hoja1!A$1:G$445,2,0)</f>
        <v>Atraco, golpiza, atentados y secuestrados</v>
      </c>
      <c r="H21" s="48" t="s">
        <v>57</v>
      </c>
      <c r="I21" s="63" t="str">
        <f>VLOOKUP(H21,Hoja1!A$2:G$445,3,0)</f>
        <v>Estrés, golpes, Secuestros</v>
      </c>
      <c r="J21" s="56"/>
      <c r="K21" s="63" t="str">
        <f>VLOOKUP(H21,Hoja1!A$2:G$445,4,0)</f>
        <v>Inspecciones planeadas e inspecciones no planeadas, procedimientos de programas de seguridad y salud en el trabajo</v>
      </c>
      <c r="L21" s="63" t="str">
        <f>VLOOKUP(H21,Hoja1!A$2:G$445,5,0)</f>
        <v xml:space="preserve">Uniformes Corporativos, Caquetas corporativas, Carnetización
</v>
      </c>
      <c r="M21" s="56">
        <v>2</v>
      </c>
      <c r="N21" s="57">
        <v>3</v>
      </c>
      <c r="O21" s="57">
        <v>60</v>
      </c>
      <c r="P21" s="50">
        <f t="shared" si="1"/>
        <v>6</v>
      </c>
      <c r="Q21" s="50">
        <f t="shared" si="2"/>
        <v>360</v>
      </c>
      <c r="R21" s="58" t="str">
        <f t="shared" si="3"/>
        <v>M-6</v>
      </c>
      <c r="S21" s="59" t="str">
        <f t="shared" si="0"/>
        <v>II</v>
      </c>
      <c r="T21" s="60" t="str">
        <f t="shared" si="4"/>
        <v>No Aceptable o Aceptable Con Control Especifico</v>
      </c>
      <c r="U21" s="105"/>
      <c r="V21" s="63" t="str">
        <f>VLOOKUP(H21,Hoja1!A$2:G$445,6,0)</f>
        <v>Secuestros</v>
      </c>
      <c r="W21" s="61"/>
      <c r="X21" s="61"/>
      <c r="Y21" s="61"/>
      <c r="Z21" s="62"/>
      <c r="AA21" s="55" t="str">
        <f>VLOOKUP(H21,Hoja1!A$2:G$445,7,0)</f>
        <v>N/A</v>
      </c>
      <c r="AB21" s="61" t="s">
        <v>1206</v>
      </c>
      <c r="AC21" s="108"/>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115"/>
      <c r="B22" s="115"/>
      <c r="C22" s="148"/>
      <c r="D22" s="146"/>
      <c r="E22" s="145"/>
      <c r="F22" s="145"/>
      <c r="G22" s="63" t="str">
        <f>VLOOKUP(H22,Hoja1!A$1:G$445,2,0)</f>
        <v>SISMOS, INCENDIOS, INUNDACIONES, TERREMOTOS, VENDAVALES, DERRUMBE</v>
      </c>
      <c r="H22" s="48" t="s">
        <v>62</v>
      </c>
      <c r="I22" s="63" t="str">
        <f>VLOOKUP(H22,Hoja1!A$2:G$445,3,0)</f>
        <v>SISMOS, INCENDIOS, INUNDACIONES, TERREMOTOS, VENDAVALES</v>
      </c>
      <c r="J22" s="56"/>
      <c r="K22" s="63" t="str">
        <f>VLOOKUP(H22,Hoja1!A$2:G$445,4,0)</f>
        <v>Inspecciones planeadas e inspecciones no planeadas, procedimientos de programas de seguridad y salud en el trabajo</v>
      </c>
      <c r="L22" s="63" t="str">
        <f>VLOOKUP(H22,Hoja1!A$2:G$445,5,0)</f>
        <v>BRIGADAS DE EMERGENCIAS</v>
      </c>
      <c r="M22" s="56">
        <v>2</v>
      </c>
      <c r="N22" s="57">
        <v>1</v>
      </c>
      <c r="O22" s="57">
        <v>100</v>
      </c>
      <c r="P22" s="50">
        <f t="shared" si="1"/>
        <v>2</v>
      </c>
      <c r="Q22" s="50">
        <f t="shared" si="2"/>
        <v>200</v>
      </c>
      <c r="R22" s="58" t="str">
        <f t="shared" si="3"/>
        <v>B-2</v>
      </c>
      <c r="S22" s="59" t="str">
        <f t="shared" si="0"/>
        <v>II</v>
      </c>
      <c r="T22" s="60" t="str">
        <f t="shared" si="4"/>
        <v>No Aceptable o Aceptable Con Control Especifico</v>
      </c>
      <c r="U22" s="106"/>
      <c r="V22" s="63" t="str">
        <f>VLOOKUP(H22,Hoja1!A$2:G$445,6,0)</f>
        <v>MUERTE</v>
      </c>
      <c r="W22" s="61"/>
      <c r="X22" s="61"/>
      <c r="Y22" s="61"/>
      <c r="Z22" s="62" t="s">
        <v>1226</v>
      </c>
      <c r="AA22" s="55" t="str">
        <f>VLOOKUP(H22,Hoja1!A$2:G$445,7,0)</f>
        <v>ENTRENAMIENTO DE LA BRIGADA; DIVULGACIÓN DE PLAN DE EMERGENCIA</v>
      </c>
      <c r="AB22" s="61" t="s">
        <v>1207</v>
      </c>
      <c r="AC22" s="109"/>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sheetData>
  <mergeCells count="25">
    <mergeCell ref="E5:G5"/>
    <mergeCell ref="F11:F22"/>
    <mergeCell ref="E11:E22"/>
    <mergeCell ref="D11:D22"/>
    <mergeCell ref="C11:C22"/>
    <mergeCell ref="C2:D2"/>
    <mergeCell ref="E2:I2"/>
    <mergeCell ref="E3:I3"/>
    <mergeCell ref="C4:D4"/>
    <mergeCell ref="E4:I4"/>
    <mergeCell ref="M8:S9"/>
    <mergeCell ref="T8:T9"/>
    <mergeCell ref="U8:V9"/>
    <mergeCell ref="W8:AC9"/>
    <mergeCell ref="A11:A22"/>
    <mergeCell ref="B11:B22"/>
    <mergeCell ref="A8:A10"/>
    <mergeCell ref="B8:B10"/>
    <mergeCell ref="C8:F9"/>
    <mergeCell ref="G8:H9"/>
    <mergeCell ref="I8:I10"/>
    <mergeCell ref="J8:L9"/>
    <mergeCell ref="U11:U22"/>
    <mergeCell ref="AC11:AC22"/>
    <mergeCell ref="AB11:AB13"/>
  </mergeCells>
  <conditionalFormatting sqref="O11:O22">
    <cfRule type="cellIs" priority="13" operator="equal" stopIfTrue="1">
      <formula>"10, 25, 50, 100"</formula>
    </cfRule>
  </conditionalFormatting>
  <conditionalFormatting sqref="T1:T10 T23:T1048576">
    <cfRule type="containsText" priority="10" dxfId="40" operator="containsText" text="No Aceptable o Aceptable con Control Especifico">
      <formula>NOT(ISERROR(SEARCH("No Aceptable o Aceptable con Control Especifico",T1)))</formula>
    </cfRule>
    <cfRule type="containsText" priority="11" dxfId="42" operator="containsText" text="No Aceptable">
      <formula>NOT(ISERROR(SEARCH("No Aceptable",T1)))</formula>
    </cfRule>
    <cfRule type="containsText" priority="12" dxfId="41" operator="containsText" text="No Aceptable o Aceptable con Control Especifico">
      <formula>NOT(ISERROR(SEARCH("No Aceptable o Aceptable con Control Especifico",T1)))</formula>
    </cfRule>
  </conditionalFormatting>
  <conditionalFormatting sqref="S1:S10 S23:S1048576">
    <cfRule type="cellIs" priority="9" dxfId="40" operator="equal">
      <formula>"II"</formula>
    </cfRule>
  </conditionalFormatting>
  <conditionalFormatting sqref="S11:S22">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11:T22">
    <cfRule type="cellIs" priority="3" dxfId="4" operator="equal" stopIfTrue="1">
      <formula>"No Aceptable"</formula>
    </cfRule>
    <cfRule type="cellIs" priority="4" dxfId="3" operator="equal" stopIfTrue="1">
      <formula>"Aceptable"</formula>
    </cfRule>
  </conditionalFormatting>
  <conditionalFormatting sqref="T11:T22">
    <cfRule type="cellIs" priority="2" dxfId="2" operator="equal" stopIfTrue="1">
      <formula>"No Aceptable o Aceptable Con Control Especifico"</formula>
    </cfRule>
  </conditionalFormatting>
  <conditionalFormatting sqref="T11:T22">
    <cfRule type="containsText" priority="1" dxfId="0" operator="containsText" stopIfTrue="1" text="Mejorable">
      <formula>NOT(ISERROR(SEARCH("Mejorable",T11)))</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2">
      <formula1>10</formula1>
      <formula2>100</formula2>
    </dataValidation>
    <dataValidation type="whole" allowBlank="1" showInputMessage="1" showErrorMessage="1" prompt="1 Esporadica (EE)_x000a_2 Ocasional (EO)_x000a_3 Frecuente (EF)_x000a_4 continua (EC)" sqref="N11:N22">
      <formula1>1</formula1>
      <formula2>4</formula2>
    </dataValidation>
    <dataValidation type="list" allowBlank="1" showInputMessage="1" showErrorMessage="1" sqref="E11">
      <formula1>Hoja2!$A$2:$A$82</formula1>
    </dataValidation>
    <dataValidation type="list" allowBlank="1" showInputMessage="1" showErrorMessage="1" sqref="H11:H22">
      <formula1>Hoja1!$A$2:$A$445</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0"/>
  <sheetViews>
    <sheetView showGridLines="0" zoomScale="80" zoomScaleNormal="80" workbookViewId="0" topLeftCell="A1">
      <selection activeCell="E11" sqref="E11:E2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1222</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1227</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1"/>
      <c r="F6" s="41"/>
      <c r="G6" s="41"/>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1"/>
      <c r="F7" s="41"/>
      <c r="G7" s="41"/>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2" t="s">
        <v>13</v>
      </c>
      <c r="D10" s="42" t="s">
        <v>14</v>
      </c>
      <c r="E10" s="42" t="s">
        <v>1077</v>
      </c>
      <c r="F10" s="42" t="s">
        <v>15</v>
      </c>
      <c r="G10" s="42" t="s">
        <v>16</v>
      </c>
      <c r="H10" s="42" t="s">
        <v>17</v>
      </c>
      <c r="I10" s="141"/>
      <c r="J10" s="42" t="s">
        <v>18</v>
      </c>
      <c r="K10" s="42" t="s">
        <v>19</v>
      </c>
      <c r="L10" s="42" t="s">
        <v>20</v>
      </c>
      <c r="M10" s="42" t="s">
        <v>21</v>
      </c>
      <c r="N10" s="42" t="s">
        <v>22</v>
      </c>
      <c r="O10" s="42" t="s">
        <v>37</v>
      </c>
      <c r="P10" s="42" t="s">
        <v>36</v>
      </c>
      <c r="Q10" s="42" t="s">
        <v>23</v>
      </c>
      <c r="R10" s="42" t="s">
        <v>38</v>
      </c>
      <c r="S10" s="42" t="s">
        <v>24</v>
      </c>
      <c r="T10" s="42" t="s">
        <v>25</v>
      </c>
      <c r="U10" s="42" t="s">
        <v>39</v>
      </c>
      <c r="V10" s="42" t="s">
        <v>26</v>
      </c>
      <c r="W10" s="42" t="s">
        <v>8</v>
      </c>
      <c r="X10" s="42" t="s">
        <v>9</v>
      </c>
      <c r="Y10" s="42" t="s">
        <v>10</v>
      </c>
      <c r="Z10" s="42" t="s">
        <v>31</v>
      </c>
      <c r="AA10" s="42" t="s">
        <v>27</v>
      </c>
      <c r="AB10" s="42" t="s">
        <v>28</v>
      </c>
      <c r="AC10" s="42"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13" t="s">
        <v>1228</v>
      </c>
      <c r="B11" s="113" t="s">
        <v>1195</v>
      </c>
      <c r="C11" s="112" t="str">
        <f>VLOOKUP(E11,Hoja2!A$2:C$82,2,0)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16" t="str">
        <f>VLOOKUP(E11,Hoja2!A$2:C$82,3,0)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10" t="s">
        <v>1035</v>
      </c>
      <c r="F11" s="110" t="s">
        <v>1217</v>
      </c>
      <c r="G11" s="63" t="str">
        <f>VLOOKUP(H11,Hoja1!A$1:G$445,2,0)</f>
        <v>Bacteria</v>
      </c>
      <c r="H11" s="48" t="s">
        <v>108</v>
      </c>
      <c r="I11" s="63" t="str">
        <f>VLOOKUP(H11,Hoja1!A$2:G$445,3,0)</f>
        <v>Infecciones producidas por Bacterianas</v>
      </c>
      <c r="J11" s="64"/>
      <c r="K11" s="63" t="str">
        <f>VLOOKUP(H11,Hoja1!A$2:G$445,4,0)</f>
        <v>Inspecciones planeadas e inspecciones no planeadas, procedimientos de programas de seguridad y salud en el trabajo</v>
      </c>
      <c r="L11" s="63" t="str">
        <f>VLOOKUP(H11,Hoja1!A$2:G$445,5,0)</f>
        <v>Programa de vacunación, bota pantalon, overol, guantes, tapabocas, mascarillas con filtos</v>
      </c>
      <c r="M11" s="64">
        <v>2</v>
      </c>
      <c r="N11" s="50">
        <v>3</v>
      </c>
      <c r="O11" s="50">
        <v>10</v>
      </c>
      <c r="P11" s="50">
        <f>M11*N11</f>
        <v>6</v>
      </c>
      <c r="Q11" s="50">
        <f>O11*P11</f>
        <v>60</v>
      </c>
      <c r="R11" s="51" t="str">
        <f>IF(P11=40,"MA-40",IF(P11=30,"MA-30",IF(P11=20,"A-20",IF(P11=10,"A-10",IF(P11=24,"MA-24",IF(P11=18,"A-18",IF(P11=12,"A-12",IF(P11=6,"M-6",IF(P11=8,"M-8",IF(P11=6,"M-6",IF(P11=4,"B-4",IF(P11=2,"B-2",))))))))))))</f>
        <v>M-6</v>
      </c>
      <c r="S11" s="52" t="str">
        <f aca="true" t="shared" si="0" ref="S11:S20">IF(Q11&lt;=20,"IV",IF(Q11&lt;=120,"III",IF(Q11&lt;=500,"II",IF(Q11&lt;=4000,"I"))))</f>
        <v>III</v>
      </c>
      <c r="T11" s="53" t="str">
        <f>IF(S11=0,"",IF(S11="IV","Aceptable",IF(S11="III","Mejorable",IF(S11="II","No Aceptable o Aceptable Con Control Especifico",IF(S11="I","No Aceptable","")))))</f>
        <v>Mejorable</v>
      </c>
      <c r="U11" s="111">
        <v>3</v>
      </c>
      <c r="V11" s="63" t="str">
        <f>VLOOKUP(H11,Hoja1!A$2:G$445,6,0)</f>
        <v xml:space="preserve">Enfermedades Infectocontagiosas
</v>
      </c>
      <c r="W11" s="54"/>
      <c r="X11" s="54"/>
      <c r="Y11" s="54"/>
      <c r="Z11" s="55"/>
      <c r="AA11" s="55" t="str">
        <f>VLOOKUP(H11,Hoja1!A$2:G$445,7,0)</f>
        <v xml:space="preserve">Riesgo Biológico, Autocuidado y/o Uso y manejo adecuado de E.P.P.
</v>
      </c>
      <c r="AB11" s="111" t="s">
        <v>1200</v>
      </c>
      <c r="AC11" s="112"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14"/>
      <c r="B12" s="114"/>
      <c r="C12" s="108"/>
      <c r="D12" s="117"/>
      <c r="E12" s="103"/>
      <c r="F12" s="103"/>
      <c r="G12" s="63" t="str">
        <f>VLOOKUP(H12,Hoja1!A$1:G$445,2,0)</f>
        <v>Virus</v>
      </c>
      <c r="H12" s="48" t="s">
        <v>120</v>
      </c>
      <c r="I12" s="63" t="str">
        <f>VLOOKUP(H12,Hoja1!A$2:G$445,3,0)</f>
        <v>Infecciones Virales</v>
      </c>
      <c r="J12" s="56"/>
      <c r="K12" s="63" t="str">
        <f>VLOOKUP(H12,Hoja1!A$2:G$445,4,0)</f>
        <v>Inspecciones planeadas e inspecciones no planeadas, procedimientos de programas de seguridad y salud en el trabajo</v>
      </c>
      <c r="L12" s="63" t="str">
        <f>VLOOKUP(H12,Hoja1!A$2:G$445,5,0)</f>
        <v>Programa de vacunación, bota pantalon, overol, guantes, tapabocas, mascarillas con filtos</v>
      </c>
      <c r="M12" s="56">
        <v>2</v>
      </c>
      <c r="N12" s="57">
        <v>3</v>
      </c>
      <c r="O12" s="57">
        <v>10</v>
      </c>
      <c r="P12" s="50">
        <f aca="true" t="shared" si="1" ref="P12:P20">M12*N12</f>
        <v>6</v>
      </c>
      <c r="Q12" s="50">
        <f aca="true" t="shared" si="2" ref="Q12:Q20">O12*P12</f>
        <v>60</v>
      </c>
      <c r="R12" s="58" t="str">
        <f aca="true" t="shared" si="3" ref="R12:R20">IF(P12=40,"MA-40",IF(P12=30,"MA-30",IF(P12=20,"A-20",IF(P12=10,"A-10",IF(P12=24,"MA-24",IF(P12=18,"A-18",IF(P12=12,"A-12",IF(P12=6,"M-6",IF(P12=8,"M-8",IF(P12=6,"M-6",IF(P12=4,"B-4",IF(P12=2,"B-2",))))))))))))</f>
        <v>M-6</v>
      </c>
      <c r="S12" s="59" t="str">
        <f t="shared" si="0"/>
        <v>III</v>
      </c>
      <c r="T12" s="60" t="str">
        <f aca="true" t="shared" si="4" ref="T12:T20">IF(S12=0,"",IF(S12="IV","Aceptable",IF(S12="III","Mejorable",IF(S12="II","No Aceptable o Aceptable Con Control Especifico",IF(S12="I","No Aceptable","")))))</f>
        <v>Mejorable</v>
      </c>
      <c r="U12" s="105"/>
      <c r="V12" s="63" t="str">
        <f>VLOOKUP(H12,Hoja1!A$2:G$445,6,0)</f>
        <v xml:space="preserve">Enfermedades Infectocontagiosas
</v>
      </c>
      <c r="W12" s="61"/>
      <c r="X12" s="61"/>
      <c r="Y12" s="61"/>
      <c r="Z12" s="62"/>
      <c r="AA12" s="55" t="str">
        <f>VLOOKUP(H12,Hoja1!A$2:G$445,7,0)</f>
        <v xml:space="preserve">Riesgo Biológico, Autocuidado y/o Uso y manejo adecuado de E.P.P.
</v>
      </c>
      <c r="AB12" s="106"/>
      <c r="AC12" s="10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63" t="str">
        <f>VLOOKUP(H13,Hoja1!A$1:G$445,2,0)</f>
        <v>INFRAROJA, ULTRAVIOLETA, VISIBLE, RADIOFRECUENCIA, MICROONDAS, LASER</v>
      </c>
      <c r="H13" s="48" t="s">
        <v>67</v>
      </c>
      <c r="I13" s="63" t="str">
        <f>VLOOKUP(H13,Hoja1!A$2:G$445,3,0)</f>
        <v>CÁNCER, LESIONES DÉRMICAS Y OCULARES</v>
      </c>
      <c r="J13" s="56"/>
      <c r="K13" s="63" t="str">
        <f>VLOOKUP(H13,Hoja1!A$2:G$445,4,0)</f>
        <v>Inspecciones planeadas e inspecciones no planeadas, procedimientos de programas de seguridad y salud en el trabajo</v>
      </c>
      <c r="L13" s="63" t="str">
        <f>VLOOKUP(H13,Hoja1!A$2:G$445,5,0)</f>
        <v>PROGRAMA BLOQUEADOR SOLAR</v>
      </c>
      <c r="M13" s="56">
        <v>2</v>
      </c>
      <c r="N13" s="57">
        <v>2</v>
      </c>
      <c r="O13" s="57">
        <v>10</v>
      </c>
      <c r="P13" s="50">
        <f t="shared" si="1"/>
        <v>4</v>
      </c>
      <c r="Q13" s="50">
        <f t="shared" si="2"/>
        <v>40</v>
      </c>
      <c r="R13" s="58" t="str">
        <f t="shared" si="3"/>
        <v>B-4</v>
      </c>
      <c r="S13" s="59" t="str">
        <f t="shared" si="0"/>
        <v>III</v>
      </c>
      <c r="T13" s="60" t="str">
        <f t="shared" si="4"/>
        <v>Mejorable</v>
      </c>
      <c r="U13" s="105"/>
      <c r="V13" s="63" t="str">
        <f>VLOOKUP(H13,Hoja1!A$2:G$445,6,0)</f>
        <v>CÁNCER</v>
      </c>
      <c r="W13" s="61"/>
      <c r="X13" s="61"/>
      <c r="Y13" s="61"/>
      <c r="Z13" s="62"/>
      <c r="AA13" s="55" t="str">
        <f>VLOOKUP(H13,Hoja1!A$2:G$445,7,0)</f>
        <v>N/A</v>
      </c>
      <c r="AB13" s="61" t="s">
        <v>1201</v>
      </c>
      <c r="AC13" s="10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72" customHeight="1">
      <c r="A14" s="114"/>
      <c r="B14" s="114"/>
      <c r="C14" s="108"/>
      <c r="D14" s="117"/>
      <c r="E14" s="103"/>
      <c r="F14" s="103"/>
      <c r="G14" s="63" t="str">
        <f>VLOOKUP(H14,Hoja1!A$1:G$445,2,0)</f>
        <v>CONCENTRACIÓN EN ACTIVIDADES DE ALTO DESEMPEÑO MENTAL</v>
      </c>
      <c r="H14" s="48" t="s">
        <v>72</v>
      </c>
      <c r="I14" s="63" t="str">
        <f>VLOOKUP(H14,Hoja1!A$2:G$445,3,0)</f>
        <v>ESTRÉS, CEFALEA, IRRITABILIDAD</v>
      </c>
      <c r="J14" s="56"/>
      <c r="K14" s="63" t="str">
        <f>VLOOKUP(H14,Hoja1!A$2:G$445,4,0)</f>
        <v>N/A</v>
      </c>
      <c r="L14" s="63" t="str">
        <f>VLOOKUP(H14,Hoja1!A$2:G$445,5,0)</f>
        <v>PVE PSICOSOCIAL</v>
      </c>
      <c r="M14" s="56">
        <v>2</v>
      </c>
      <c r="N14" s="57">
        <v>3</v>
      </c>
      <c r="O14" s="57">
        <v>10</v>
      </c>
      <c r="P14" s="50">
        <f t="shared" si="1"/>
        <v>6</v>
      </c>
      <c r="Q14" s="50">
        <f t="shared" si="2"/>
        <v>60</v>
      </c>
      <c r="R14" s="58" t="str">
        <f t="shared" si="3"/>
        <v>M-6</v>
      </c>
      <c r="S14" s="59" t="str">
        <f t="shared" si="0"/>
        <v>III</v>
      </c>
      <c r="T14" s="60" t="str">
        <f t="shared" si="4"/>
        <v>Mejorable</v>
      </c>
      <c r="U14" s="105"/>
      <c r="V14" s="63" t="str">
        <f>VLOOKUP(H14,Hoja1!A$2:G$445,6,0)</f>
        <v>ESTRÉS</v>
      </c>
      <c r="W14" s="61"/>
      <c r="X14" s="61"/>
      <c r="Y14" s="61"/>
      <c r="Z14" s="62"/>
      <c r="AA14" s="55" t="str">
        <f>VLOOKUP(H14,Hoja1!A$2:G$445,7,0)</f>
        <v>N/A</v>
      </c>
      <c r="AB14" s="61" t="s">
        <v>1202</v>
      </c>
      <c r="AC14" s="10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4" customHeight="1">
      <c r="A15" s="114"/>
      <c r="B15" s="114"/>
      <c r="C15" s="108"/>
      <c r="D15" s="117"/>
      <c r="E15" s="103"/>
      <c r="F15" s="103"/>
      <c r="G15" s="63" t="str">
        <f>VLOOKUP(H15,Hoja1!A$1:G$445,2,0)</f>
        <v>Forzadas, Prolongadas</v>
      </c>
      <c r="H15" s="48" t="s">
        <v>40</v>
      </c>
      <c r="I15" s="63" t="str">
        <f>VLOOKUP(H15,Hoja1!A$2:G$445,3,0)</f>
        <v xml:space="preserve">Lesiones osteomusculares, lesiones osteoarticulares
</v>
      </c>
      <c r="J15" s="56"/>
      <c r="K15" s="63" t="str">
        <f>VLOOKUP(H15,Hoja1!A$2:G$445,4,0)</f>
        <v>Inspecciones planeadas e inspecciones no planeadas, procedimientos de programas de seguridad y salud en el trabajo</v>
      </c>
      <c r="L15" s="63" t="str">
        <f>VLOOKUP(H15,Hoja1!A$2:G$445,5,0)</f>
        <v>PVE Biomecánico, programa pausas activas, exámenes periódicos, recomendaciones, control de posturas</v>
      </c>
      <c r="M15" s="56">
        <v>2</v>
      </c>
      <c r="N15" s="57">
        <v>2</v>
      </c>
      <c r="O15" s="57">
        <v>25</v>
      </c>
      <c r="P15" s="50">
        <f t="shared" si="1"/>
        <v>4</v>
      </c>
      <c r="Q15" s="50">
        <f t="shared" si="2"/>
        <v>100</v>
      </c>
      <c r="R15" s="58" t="str">
        <f t="shared" si="3"/>
        <v>B-4</v>
      </c>
      <c r="S15" s="59" t="str">
        <f t="shared" si="0"/>
        <v>III</v>
      </c>
      <c r="T15" s="60" t="str">
        <f t="shared" si="4"/>
        <v>Mejorable</v>
      </c>
      <c r="U15" s="105"/>
      <c r="V15" s="63" t="str">
        <f>VLOOKUP(H15,Hoja1!A$2:G$445,6,0)</f>
        <v>Enfermedades Osteomusculares</v>
      </c>
      <c r="W15" s="61"/>
      <c r="X15" s="61"/>
      <c r="Y15" s="61"/>
      <c r="Z15" s="62"/>
      <c r="AA15" s="55" t="str">
        <f>VLOOKUP(H15,Hoja1!A$2:G$445,7,0)</f>
        <v>Prevención en lesiones osteomusculares, líderes de pausas activas</v>
      </c>
      <c r="AB15" s="61" t="s">
        <v>1203</v>
      </c>
      <c r="AC15" s="10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14"/>
      <c r="B16" s="114"/>
      <c r="C16" s="108"/>
      <c r="D16" s="117"/>
      <c r="E16" s="103"/>
      <c r="F16" s="103"/>
      <c r="G16" s="63" t="str">
        <f>VLOOKUP(H16,Hoja1!A$1:G$445,2,0)</f>
        <v>Atropellamiento, Envestir</v>
      </c>
      <c r="H16" s="48" t="s">
        <v>1187</v>
      </c>
      <c r="I16" s="63" t="str">
        <f>VLOOKUP(H16,Hoja1!A$2:G$445,3,0)</f>
        <v>Lesiones, pérdidas materiales, muerte</v>
      </c>
      <c r="J16" s="56"/>
      <c r="K16" s="63" t="str">
        <f>VLOOKUP(H16,Hoja1!A$2:G$445,4,0)</f>
        <v>Inspecciones planeadas e inspecciones no planeadas, procedimientos de programas de seguridad y salud en el trabajo</v>
      </c>
      <c r="L16" s="63" t="str">
        <f>VLOOKUP(H16,Hoja1!A$2:G$445,5,0)</f>
        <v>Programa de seguridad vial, señalización</v>
      </c>
      <c r="M16" s="56">
        <v>2</v>
      </c>
      <c r="N16" s="57">
        <v>3</v>
      </c>
      <c r="O16" s="57">
        <v>60</v>
      </c>
      <c r="P16" s="50">
        <f t="shared" si="1"/>
        <v>6</v>
      </c>
      <c r="Q16" s="50">
        <f t="shared" si="2"/>
        <v>360</v>
      </c>
      <c r="R16" s="58" t="str">
        <f t="shared" si="3"/>
        <v>M-6</v>
      </c>
      <c r="S16" s="59" t="str">
        <f t="shared" si="0"/>
        <v>II</v>
      </c>
      <c r="T16" s="60" t="str">
        <f t="shared" si="4"/>
        <v>No Aceptable o Aceptable Con Control Especifico</v>
      </c>
      <c r="U16" s="105"/>
      <c r="V16" s="63" t="str">
        <f>VLOOKUP(H16,Hoja1!A$2:G$445,6,0)</f>
        <v>Muerte</v>
      </c>
      <c r="W16" s="61"/>
      <c r="X16" s="61"/>
      <c r="Y16" s="61"/>
      <c r="Z16" s="62"/>
      <c r="AA16" s="55" t="str">
        <f>VLOOKUP(H16,Hoja1!A$2:G$445,7,0)</f>
        <v>Seguridad vial y manejo defensivo, aseguramiento de áreas de trabajo</v>
      </c>
      <c r="AB16" s="61" t="s">
        <v>1204</v>
      </c>
      <c r="AC16" s="10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0.5">
      <c r="A17" s="114"/>
      <c r="B17" s="114"/>
      <c r="C17" s="108"/>
      <c r="D17" s="117"/>
      <c r="E17" s="103"/>
      <c r="F17" s="103"/>
      <c r="G17" s="63" t="str">
        <f>VLOOKUP(H17,Hoja1!A$1:G$445,2,0)</f>
        <v>Superficies de trabajo irregulares o deslizantes</v>
      </c>
      <c r="H17" s="48" t="s">
        <v>597</v>
      </c>
      <c r="I17" s="63" t="str">
        <f>VLOOKUP(H17,Hoja1!A$2:G$445,3,0)</f>
        <v>Caidas del mismo nivel, fracturas, golpe con objetos, caídas de objetos, obstrucción de rutas de evacuación</v>
      </c>
      <c r="J17" s="56"/>
      <c r="K17" s="63" t="str">
        <f>VLOOKUP(H17,Hoja1!A$2:G$445,4,0)</f>
        <v>N/A</v>
      </c>
      <c r="L17" s="63" t="str">
        <f>VLOOKUP(H17,Hoja1!A$2:G$445,5,0)</f>
        <v>N/A</v>
      </c>
      <c r="M17" s="56">
        <v>2</v>
      </c>
      <c r="N17" s="57">
        <v>3</v>
      </c>
      <c r="O17" s="57">
        <v>25</v>
      </c>
      <c r="P17" s="50">
        <f t="shared" si="1"/>
        <v>6</v>
      </c>
      <c r="Q17" s="50">
        <f t="shared" si="2"/>
        <v>150</v>
      </c>
      <c r="R17" s="58" t="str">
        <f t="shared" si="3"/>
        <v>M-6</v>
      </c>
      <c r="S17" s="59" t="str">
        <f t="shared" si="0"/>
        <v>II</v>
      </c>
      <c r="T17" s="60" t="str">
        <f t="shared" si="4"/>
        <v>No Aceptable o Aceptable Con Control Especifico</v>
      </c>
      <c r="U17" s="105"/>
      <c r="V17" s="63" t="str">
        <f>VLOOKUP(H17,Hoja1!A$2:G$445,6,0)</f>
        <v>Caídas de distinto nivel</v>
      </c>
      <c r="W17" s="61"/>
      <c r="X17" s="61"/>
      <c r="Y17" s="61"/>
      <c r="Z17" s="62"/>
      <c r="AA17" s="55" t="str">
        <f>VLOOKUP(H17,Hoja1!A$2:G$445,7,0)</f>
        <v>Pautas Básicas en orden y aseo en el lugar de trabajo, actos y condiciones inseguras</v>
      </c>
      <c r="AB17" s="61" t="s">
        <v>1205</v>
      </c>
      <c r="AC17" s="10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75" customHeight="1">
      <c r="A18" s="114"/>
      <c r="B18" s="114"/>
      <c r="C18" s="108"/>
      <c r="D18" s="117"/>
      <c r="E18" s="103"/>
      <c r="F18" s="103"/>
      <c r="G18" s="63" t="str">
        <f>VLOOKUP(H18,Hoja1!A$1:G$445,2,0)</f>
        <v>Atraco, golpiza, atentados y secuestrados</v>
      </c>
      <c r="H18" s="48" t="s">
        <v>57</v>
      </c>
      <c r="I18" s="63" t="str">
        <f>VLOOKUP(H18,Hoja1!A$2:G$445,3,0)</f>
        <v>Estrés, golpes, Secuestros</v>
      </c>
      <c r="J18" s="56"/>
      <c r="K18" s="63" t="str">
        <f>VLOOKUP(H18,Hoja1!A$2:G$445,4,0)</f>
        <v>Inspecciones planeadas e inspecciones no planeadas, procedimientos de programas de seguridad y salud en el trabajo</v>
      </c>
      <c r="L18" s="63" t="str">
        <f>VLOOKUP(H18,Hoja1!A$2:G$445,5,0)</f>
        <v xml:space="preserve">Uniformes Corporativos, Caquetas corporativas, Carnetización
</v>
      </c>
      <c r="M18" s="56">
        <v>2</v>
      </c>
      <c r="N18" s="57">
        <v>3</v>
      </c>
      <c r="O18" s="57">
        <v>60</v>
      </c>
      <c r="P18" s="50">
        <f t="shared" si="1"/>
        <v>6</v>
      </c>
      <c r="Q18" s="50">
        <f t="shared" si="2"/>
        <v>360</v>
      </c>
      <c r="R18" s="58" t="str">
        <f t="shared" si="3"/>
        <v>M-6</v>
      </c>
      <c r="S18" s="59" t="str">
        <f t="shared" si="0"/>
        <v>II</v>
      </c>
      <c r="T18" s="60" t="str">
        <f t="shared" si="4"/>
        <v>No Aceptable o Aceptable Con Control Especifico</v>
      </c>
      <c r="U18" s="105"/>
      <c r="V18" s="63" t="str">
        <f>VLOOKUP(H18,Hoja1!A$2:G$445,6,0)</f>
        <v>Secuestros</v>
      </c>
      <c r="W18" s="61"/>
      <c r="X18" s="61"/>
      <c r="Y18" s="61"/>
      <c r="Z18" s="62"/>
      <c r="AA18" s="55" t="str">
        <f>VLOOKUP(H18,Hoja1!A$2:G$445,7,0)</f>
        <v>N/A</v>
      </c>
      <c r="AB18" s="61" t="s">
        <v>1206</v>
      </c>
      <c r="AC18" s="10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89.25">
      <c r="A19" s="114"/>
      <c r="B19" s="114"/>
      <c r="C19" s="108"/>
      <c r="D19" s="117"/>
      <c r="E19" s="103"/>
      <c r="F19" s="103"/>
      <c r="G19" s="63" t="str">
        <f>VLOOKUP(H19,Hoja1!A$1:G$445,2,0)</f>
        <v>MANTENIMIENTO DE PUENTE GRUAS, LIMPIEZA DE CANALES, MANTENIMIENTO DE INSTALACIONES LOCATIVAS, MANTENIMIENTO Y REPARACIÓN DE POZOS</v>
      </c>
      <c r="H19" s="48" t="s">
        <v>624</v>
      </c>
      <c r="I19" s="63" t="str">
        <f>VLOOKUP(H19,Hoja1!A$2:G$445,3,0)</f>
        <v>LESIONES, FRACTURAS, MUERTE</v>
      </c>
      <c r="J19" s="56"/>
      <c r="K19" s="63" t="str">
        <f>VLOOKUP(H19,Hoja1!A$2:G$445,4,0)</f>
        <v>Inspecciones planeadas e inspecciones no planeadas, procedimientos de programas de seguridad y salud en el trabajo</v>
      </c>
      <c r="L19" s="63" t="str">
        <f>VLOOKUP(H19,Hoja1!A$2:G$445,5,0)</f>
        <v>EPP</v>
      </c>
      <c r="M19" s="56">
        <v>2</v>
      </c>
      <c r="N19" s="57">
        <v>2</v>
      </c>
      <c r="O19" s="57">
        <v>100</v>
      </c>
      <c r="P19" s="50">
        <f t="shared" si="1"/>
        <v>4</v>
      </c>
      <c r="Q19" s="50">
        <f t="shared" si="2"/>
        <v>400</v>
      </c>
      <c r="R19" s="58" t="str">
        <f t="shared" si="3"/>
        <v>B-4</v>
      </c>
      <c r="S19" s="59" t="str">
        <f t="shared" si="0"/>
        <v>II</v>
      </c>
      <c r="T19" s="60" t="str">
        <f t="shared" si="4"/>
        <v>No Aceptable o Aceptable Con Control Especifico</v>
      </c>
      <c r="U19" s="105"/>
      <c r="V19" s="63" t="str">
        <f>VLOOKUP(H19,Hoja1!A$2:G$445,6,0)</f>
        <v>MUERTE</v>
      </c>
      <c r="W19" s="61"/>
      <c r="X19" s="61"/>
      <c r="Y19" s="61"/>
      <c r="Z19" s="62"/>
      <c r="AA19" s="55" t="str">
        <f>VLOOKUP(H19,Hoja1!A$2:G$445,7,0)</f>
        <v>CERTIFICACIÓN Y/O ENTRENAMIENTO EN TRABAJO SEGURO EN ALTURAS; DILGENCIAMIENTO DE PERMISO DE TRABAJO; USO Y MANEJO ADECUADO DE E.P.P.; ARME Y DESARME DE ANDAMIOS</v>
      </c>
      <c r="AB19" s="61" t="s">
        <v>1229</v>
      </c>
      <c r="AC19" s="10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15"/>
      <c r="B20" s="115"/>
      <c r="C20" s="148"/>
      <c r="D20" s="146"/>
      <c r="E20" s="145"/>
      <c r="F20" s="145"/>
      <c r="G20" s="63" t="str">
        <f>VLOOKUP(H20,Hoja1!A$1:G$445,2,0)</f>
        <v>SISMOS, INCENDIOS, INUNDACIONES, TERREMOTOS, VENDAVALES, DERRUMBE</v>
      </c>
      <c r="H20" s="48" t="s">
        <v>62</v>
      </c>
      <c r="I20" s="63" t="str">
        <f>VLOOKUP(H20,Hoja1!A$2:G$445,3,0)</f>
        <v>SISMOS, INCENDIOS, INUNDACIONES, TERREMOTOS, VENDAVALES</v>
      </c>
      <c r="J20" s="56"/>
      <c r="K20" s="63" t="str">
        <f>VLOOKUP(H20,Hoja1!A$2:G$445,4,0)</f>
        <v>Inspecciones planeadas e inspecciones no planeadas, procedimientos de programas de seguridad y salud en el trabajo</v>
      </c>
      <c r="L20" s="63" t="str">
        <f>VLOOKUP(H20,Hoja1!A$2:G$445,5,0)</f>
        <v>BRIGADAS DE EMERGENCIAS</v>
      </c>
      <c r="M20" s="56">
        <v>2</v>
      </c>
      <c r="N20" s="57">
        <v>1</v>
      </c>
      <c r="O20" s="57">
        <v>100</v>
      </c>
      <c r="P20" s="50">
        <f t="shared" si="1"/>
        <v>2</v>
      </c>
      <c r="Q20" s="50">
        <f t="shared" si="2"/>
        <v>200</v>
      </c>
      <c r="R20" s="58" t="str">
        <f t="shared" si="3"/>
        <v>B-2</v>
      </c>
      <c r="S20" s="59" t="str">
        <f t="shared" si="0"/>
        <v>II</v>
      </c>
      <c r="T20" s="60" t="str">
        <f t="shared" si="4"/>
        <v>No Aceptable o Aceptable Con Control Especifico</v>
      </c>
      <c r="U20" s="106"/>
      <c r="V20" s="63" t="str">
        <f>VLOOKUP(H20,Hoja1!A$2:G$445,6,0)</f>
        <v>MUERTE</v>
      </c>
      <c r="W20" s="61"/>
      <c r="X20" s="61"/>
      <c r="Y20" s="61"/>
      <c r="Z20" s="62" t="s">
        <v>1226</v>
      </c>
      <c r="AA20" s="55" t="str">
        <f>VLOOKUP(H20,Hoja1!A$2:G$445,7,0)</f>
        <v>ENTRENAMIENTO DE LA BRIGADA; DIVULGACIÓN DE PLAN DE EMERGENCIA</v>
      </c>
      <c r="AB20" s="61" t="s">
        <v>1207</v>
      </c>
      <c r="AC20" s="10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sheetData>
  <mergeCells count="25">
    <mergeCell ref="E5:G5"/>
    <mergeCell ref="F11:F20"/>
    <mergeCell ref="E11:E20"/>
    <mergeCell ref="D11:D20"/>
    <mergeCell ref="C11:C20"/>
    <mergeCell ref="C2:D2"/>
    <mergeCell ref="E2:I2"/>
    <mergeCell ref="E3:I3"/>
    <mergeCell ref="C4:D4"/>
    <mergeCell ref="E4:I4"/>
    <mergeCell ref="M8:S9"/>
    <mergeCell ref="T8:T9"/>
    <mergeCell ref="U8:V9"/>
    <mergeCell ref="W8:AC9"/>
    <mergeCell ref="A11:A20"/>
    <mergeCell ref="B11:B20"/>
    <mergeCell ref="A8:A10"/>
    <mergeCell ref="B8:B10"/>
    <mergeCell ref="C8:F9"/>
    <mergeCell ref="G8:H9"/>
    <mergeCell ref="I8:I10"/>
    <mergeCell ref="J8:L9"/>
    <mergeCell ref="U11:U20"/>
    <mergeCell ref="AC11:AC20"/>
    <mergeCell ref="AB11:AB12"/>
  </mergeCells>
  <conditionalFormatting sqref="O11:O20">
    <cfRule type="cellIs" priority="13" operator="equal" stopIfTrue="1">
      <formula>"10, 25, 50, 100"</formula>
    </cfRule>
  </conditionalFormatting>
  <conditionalFormatting sqref="T1:T10 T21:T1048576">
    <cfRule type="containsText" priority="10" dxfId="40" operator="containsText" text="No Aceptable o Aceptable con Control Especifico">
      <formula>NOT(ISERROR(SEARCH("No Aceptable o Aceptable con Control Especifico",T1)))</formula>
    </cfRule>
    <cfRule type="containsText" priority="11" dxfId="42" operator="containsText" text="No Aceptable">
      <formula>NOT(ISERROR(SEARCH("No Aceptable",T1)))</formula>
    </cfRule>
    <cfRule type="containsText" priority="12" dxfId="41" operator="containsText" text="No Aceptable o Aceptable con Control Especifico">
      <formula>NOT(ISERROR(SEARCH("No Aceptable o Aceptable con Control Especifico",T1)))</formula>
    </cfRule>
  </conditionalFormatting>
  <conditionalFormatting sqref="S1:S10 S21:S1048576">
    <cfRule type="cellIs" priority="9" dxfId="40" operator="equal">
      <formula>"II"</formula>
    </cfRule>
  </conditionalFormatting>
  <conditionalFormatting sqref="S11:S20">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11:T20">
    <cfRule type="cellIs" priority="3" dxfId="4" operator="equal" stopIfTrue="1">
      <formula>"No Aceptable"</formula>
    </cfRule>
    <cfRule type="cellIs" priority="4" dxfId="3" operator="equal" stopIfTrue="1">
      <formula>"Aceptable"</formula>
    </cfRule>
  </conditionalFormatting>
  <conditionalFormatting sqref="T11:T20">
    <cfRule type="cellIs" priority="2" dxfId="2" operator="equal" stopIfTrue="1">
      <formula>"No Aceptable o Aceptable Con Control Especifico"</formula>
    </cfRule>
  </conditionalFormatting>
  <conditionalFormatting sqref="T11:T20">
    <cfRule type="containsText" priority="1" dxfId="0" operator="containsText" stopIfTrue="1" text="Mejorable">
      <formula>NOT(ISERROR(SEARCH("Mejorable",T11)))</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0">
      <formula1>10</formula1>
      <formula2>100</formula2>
    </dataValidation>
    <dataValidation type="whole" allowBlank="1" showInputMessage="1" showErrorMessage="1" prompt="1 Esporadica (EE)_x000a_2 Ocasional (EO)_x000a_3 Frecuente (EF)_x000a_4 continua (EC)" sqref="N11:N20">
      <formula1>1</formula1>
      <formula2>4</formula2>
    </dataValidation>
    <dataValidation type="list" allowBlank="1" showInputMessage="1" showErrorMessage="1" sqref="E11">
      <formula1>Hoja2!$A$2:$A$82</formula1>
    </dataValidation>
    <dataValidation type="list" allowBlank="1" showInputMessage="1" showErrorMessage="1" sqref="H11:H20">
      <formula1>Hoja1!$A$2:$A$445</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3"/>
  <sheetViews>
    <sheetView showGridLines="0" zoomScale="80" zoomScaleNormal="80" workbookViewId="0" topLeftCell="A1">
      <selection activeCell="A11" sqref="A11:A4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1222</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1230</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4"/>
      <c r="F6" s="44"/>
      <c r="G6" s="44"/>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4"/>
      <c r="F7" s="44"/>
      <c r="G7" s="44"/>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5" t="s">
        <v>13</v>
      </c>
      <c r="D10" s="45" t="s">
        <v>14</v>
      </c>
      <c r="E10" s="45" t="s">
        <v>1077</v>
      </c>
      <c r="F10" s="45" t="s">
        <v>15</v>
      </c>
      <c r="G10" s="45" t="s">
        <v>16</v>
      </c>
      <c r="H10" s="45" t="s">
        <v>17</v>
      </c>
      <c r="I10" s="141"/>
      <c r="J10" s="45" t="s">
        <v>18</v>
      </c>
      <c r="K10" s="45" t="s">
        <v>19</v>
      </c>
      <c r="L10" s="45" t="s">
        <v>20</v>
      </c>
      <c r="M10" s="45" t="s">
        <v>21</v>
      </c>
      <c r="N10" s="45" t="s">
        <v>22</v>
      </c>
      <c r="O10" s="45" t="s">
        <v>37</v>
      </c>
      <c r="P10" s="45" t="s">
        <v>36</v>
      </c>
      <c r="Q10" s="45" t="s">
        <v>23</v>
      </c>
      <c r="R10" s="45" t="s">
        <v>38</v>
      </c>
      <c r="S10" s="45" t="s">
        <v>24</v>
      </c>
      <c r="T10" s="45" t="s">
        <v>25</v>
      </c>
      <c r="U10" s="45" t="s">
        <v>39</v>
      </c>
      <c r="V10" s="45" t="s">
        <v>26</v>
      </c>
      <c r="W10" s="45" t="s">
        <v>8</v>
      </c>
      <c r="X10" s="45" t="s">
        <v>9</v>
      </c>
      <c r="Y10" s="45" t="s">
        <v>10</v>
      </c>
      <c r="Z10" s="45" t="s">
        <v>31</v>
      </c>
      <c r="AA10" s="45" t="s">
        <v>27</v>
      </c>
      <c r="AB10" s="45" t="s">
        <v>28</v>
      </c>
      <c r="AC10" s="4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13" t="s">
        <v>1231</v>
      </c>
      <c r="B11" s="113" t="s">
        <v>1195</v>
      </c>
      <c r="C11" s="112" t="str">
        <f>VLOOKUP(E11,Hoja2!A$2:C$82,2,0)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16" t="str">
        <f>VLOOKUP(E11,Hoja2!A$2:C$82,3,0)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10" t="s">
        <v>1035</v>
      </c>
      <c r="F11" s="110" t="s">
        <v>1217</v>
      </c>
      <c r="G11" s="81" t="str">
        <f>VLOOKUP(H11,Hoja1!A$1:G$445,2,0)</f>
        <v>Virus</v>
      </c>
      <c r="H11" s="48" t="s">
        <v>120</v>
      </c>
      <c r="I11" s="81" t="str">
        <f>VLOOKUP(H11,Hoja1!A$2:G$445,3,0)</f>
        <v>Infecciones Virales</v>
      </c>
      <c r="J11" s="80"/>
      <c r="K11" s="81" t="str">
        <f>VLOOKUP(H11,Hoja1!A$2:G$445,4,0)</f>
        <v>Inspecciones planeadas e inspecciones no planeadas, procedimientos de programas de seguridad y salud en el trabajo</v>
      </c>
      <c r="L11" s="81" t="str">
        <f>VLOOKUP(H11,Hoja1!A$2:G$445,5,0)</f>
        <v>Programa de vacunación, bota pantalon, overol, guantes, tapabocas, mascarillas con filtos</v>
      </c>
      <c r="M11" s="80">
        <v>2</v>
      </c>
      <c r="N11" s="50">
        <v>3</v>
      </c>
      <c r="O11" s="50">
        <v>10</v>
      </c>
      <c r="P11" s="50">
        <f>M11*N11</f>
        <v>6</v>
      </c>
      <c r="Q11" s="50">
        <f>O11*P11</f>
        <v>60</v>
      </c>
      <c r="R11" s="51" t="str">
        <f>IF(P11=40,"MA-40",IF(P11=30,"MA-30",IF(P11=20,"A-20",IF(P11=10,"A-10",IF(P11=24,"MA-24",IF(P11=18,"A-18",IF(P11=12,"A-12",IF(P11=6,"M-6",IF(P11=8,"M-8",IF(P11=6,"M-6",IF(P11=4,"B-4",IF(P11=2,"B-2",))))))))))))</f>
        <v>M-6</v>
      </c>
      <c r="S11" s="52" t="str">
        <f aca="true" t="shared" si="0" ref="S11:S32">IF(Q11&lt;=20,"IV",IF(Q11&lt;=120,"III",IF(Q11&lt;=500,"II",IF(Q11&lt;=4000,"I"))))</f>
        <v>III</v>
      </c>
      <c r="T11" s="53" t="str">
        <f>IF(S11=0,"",IF(S11="IV","Aceptable",IF(S11="III","Mejorable",IF(S11="II","No Aceptable o Aceptable Con Control Especifico",IF(S11="I","No Aceptable","")))))</f>
        <v>Mejorable</v>
      </c>
      <c r="U11" s="111">
        <v>3</v>
      </c>
      <c r="V11" s="81" t="str">
        <f>VLOOKUP(H11,Hoja1!A$2:G$445,6,0)</f>
        <v xml:space="preserve">Enfermedades Infectocontagiosas
</v>
      </c>
      <c r="W11" s="54"/>
      <c r="X11" s="54"/>
      <c r="Y11" s="54"/>
      <c r="Z11" s="55"/>
      <c r="AA11" s="55" t="str">
        <f>VLOOKUP(H11,Hoja1!A$2:G$445,7,0)</f>
        <v xml:space="preserve">Riesgo Biológico, Autocuidado y/o Uso y manejo adecuado de E.P.P.
</v>
      </c>
      <c r="AB11" s="54" t="s">
        <v>1200</v>
      </c>
      <c r="AC11" s="112"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14"/>
      <c r="B12" s="114"/>
      <c r="C12" s="108"/>
      <c r="D12" s="117"/>
      <c r="E12" s="103"/>
      <c r="F12" s="103"/>
      <c r="G12" s="81" t="str">
        <f>VLOOKUP(H12,Hoja1!A$1:G$445,2,0)</f>
        <v>INFRAROJA, ULTRAVIOLETA, VISIBLE, RADIOFRECUENCIA, MICROONDAS, LASER</v>
      </c>
      <c r="H12" s="48" t="s">
        <v>67</v>
      </c>
      <c r="I12" s="81" t="str">
        <f>VLOOKUP(H12,Hoja1!A$2:G$445,3,0)</f>
        <v>CÁNCER, LESIONES DÉRMICAS Y OCULARES</v>
      </c>
      <c r="J12" s="56"/>
      <c r="K12" s="81" t="str">
        <f>VLOOKUP(H12,Hoja1!A$2:G$445,4,0)</f>
        <v>Inspecciones planeadas e inspecciones no planeadas, procedimientos de programas de seguridad y salud en el trabajo</v>
      </c>
      <c r="L12" s="81" t="str">
        <f>VLOOKUP(H12,Hoja1!A$2:G$445,5,0)</f>
        <v>PROGRAMA BLOQUEADOR SOLAR</v>
      </c>
      <c r="M12" s="56">
        <v>2</v>
      </c>
      <c r="N12" s="57">
        <v>3</v>
      </c>
      <c r="O12" s="57">
        <v>10</v>
      </c>
      <c r="P12" s="50">
        <f aca="true" t="shared" si="1" ref="P12:P32">M12*N12</f>
        <v>6</v>
      </c>
      <c r="Q12" s="50">
        <f aca="true" t="shared" si="2" ref="Q12:Q32">O12*P12</f>
        <v>60</v>
      </c>
      <c r="R12" s="58" t="str">
        <f aca="true" t="shared" si="3" ref="R12:R32">IF(P12=40,"MA-40",IF(P12=30,"MA-30",IF(P12=20,"A-20",IF(P12=10,"A-10",IF(P12=24,"MA-24",IF(P12=18,"A-18",IF(P12=12,"A-12",IF(P12=6,"M-6",IF(P12=8,"M-8",IF(P12=6,"M-6",IF(P12=4,"B-4",IF(P12=2,"B-2",))))))))))))</f>
        <v>M-6</v>
      </c>
      <c r="S12" s="59" t="str">
        <f t="shared" si="0"/>
        <v>III</v>
      </c>
      <c r="T12" s="60" t="str">
        <f aca="true" t="shared" si="4" ref="T12:T32">IF(S12=0,"",IF(S12="IV","Aceptable",IF(S12="III","Mejorable",IF(S12="II","No Aceptable o Aceptable Con Control Especifico",IF(S12="I","No Aceptable","")))))</f>
        <v>Mejorable</v>
      </c>
      <c r="U12" s="105"/>
      <c r="V12" s="81" t="str">
        <f>VLOOKUP(H12,Hoja1!A$2:G$445,6,0)</f>
        <v>CÁNCER</v>
      </c>
      <c r="W12" s="61"/>
      <c r="X12" s="61"/>
      <c r="Y12" s="61"/>
      <c r="Z12" s="62"/>
      <c r="AA12" s="55" t="str">
        <f>VLOOKUP(H12,Hoja1!A$2:G$445,7,0)</f>
        <v>N/A</v>
      </c>
      <c r="AB12" s="61" t="s">
        <v>1201</v>
      </c>
      <c r="AC12" s="10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81" t="str">
        <f>VLOOKUP(H13,Hoja1!A$1:G$445,2,0)</f>
        <v>MATERIAL PARTICULADO</v>
      </c>
      <c r="H13" s="48" t="s">
        <v>269</v>
      </c>
      <c r="I13" s="81" t="str">
        <f>VLOOKUP(H13,Hoja1!A$2:G$445,3,0)</f>
        <v>NEUMOCONIOSIS, BRONQUITIS, ASMA, SILICOSIS</v>
      </c>
      <c r="J13" s="56"/>
      <c r="K13" s="81" t="str">
        <f>VLOOKUP(H13,Hoja1!A$2:G$445,4,0)</f>
        <v>Inspecciones planeadas e inspecciones no planeadas, procedimientos de programas de seguridad y salud en el trabajo</v>
      </c>
      <c r="L13" s="81" t="str">
        <f>VLOOKUP(H13,Hoja1!A$2:G$445,5,0)</f>
        <v>EPP MASCARILLAS Y FILTROS</v>
      </c>
      <c r="M13" s="56">
        <v>2</v>
      </c>
      <c r="N13" s="57">
        <v>3</v>
      </c>
      <c r="O13" s="57">
        <v>25</v>
      </c>
      <c r="P13" s="50">
        <f t="shared" si="1"/>
        <v>6</v>
      </c>
      <c r="Q13" s="50">
        <f t="shared" si="2"/>
        <v>150</v>
      </c>
      <c r="R13" s="58" t="str">
        <f t="shared" si="3"/>
        <v>M-6</v>
      </c>
      <c r="S13" s="59" t="str">
        <f t="shared" si="0"/>
        <v>II</v>
      </c>
      <c r="T13" s="60" t="str">
        <f t="shared" si="4"/>
        <v>No Aceptable o Aceptable Con Control Especifico</v>
      </c>
      <c r="U13" s="105"/>
      <c r="V13" s="81" t="str">
        <f>VLOOKUP(H13,Hoja1!A$2:G$445,6,0)</f>
        <v>NEUMOCONIOSIS</v>
      </c>
      <c r="W13" s="61"/>
      <c r="X13" s="61"/>
      <c r="Y13" s="61"/>
      <c r="Z13" s="62"/>
      <c r="AA13" s="55" t="str">
        <f>VLOOKUP(H13,Hoja1!A$2:G$445,7,0)</f>
        <v>USO Y MANEJO DE LOS EPP</v>
      </c>
      <c r="AB13" s="61" t="s">
        <v>1233</v>
      </c>
      <c r="AC13" s="10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63.75">
      <c r="A14" s="114"/>
      <c r="B14" s="114"/>
      <c r="C14" s="108"/>
      <c r="D14" s="117"/>
      <c r="E14" s="103"/>
      <c r="F14" s="103"/>
      <c r="G14" s="81" t="str">
        <f>VLOOKUP(H14,Hoja1!A$1:G$445,2,0)</f>
        <v>NATURALEZA DE LA TAREA</v>
      </c>
      <c r="H14" s="48" t="s">
        <v>76</v>
      </c>
      <c r="I14" s="81" t="str">
        <f>VLOOKUP(H14,Hoja1!A$2:G$445,3,0)</f>
        <v>ESTRÉS,  TRANSTORNOS DEL SUEÑO</v>
      </c>
      <c r="J14" s="56"/>
      <c r="K14" s="81" t="str">
        <f>VLOOKUP(H14,Hoja1!A$2:G$445,4,0)</f>
        <v>N/A</v>
      </c>
      <c r="L14" s="81" t="str">
        <f>VLOOKUP(H14,Hoja1!A$2:G$445,5,0)</f>
        <v>PVE PSICOSOCIAL</v>
      </c>
      <c r="M14" s="56">
        <v>2</v>
      </c>
      <c r="N14" s="57">
        <v>3</v>
      </c>
      <c r="O14" s="57">
        <v>10</v>
      </c>
      <c r="P14" s="50">
        <f t="shared" si="1"/>
        <v>6</v>
      </c>
      <c r="Q14" s="50">
        <f t="shared" si="2"/>
        <v>60</v>
      </c>
      <c r="R14" s="58" t="str">
        <f t="shared" si="3"/>
        <v>M-6</v>
      </c>
      <c r="S14" s="59" t="str">
        <f t="shared" si="0"/>
        <v>III</v>
      </c>
      <c r="T14" s="60" t="str">
        <f t="shared" si="4"/>
        <v>Mejorable</v>
      </c>
      <c r="U14" s="105"/>
      <c r="V14" s="81" t="str">
        <f>VLOOKUP(H14,Hoja1!A$2:G$445,6,0)</f>
        <v>ESTRÉS</v>
      </c>
      <c r="W14" s="61"/>
      <c r="X14" s="61"/>
      <c r="Y14" s="61"/>
      <c r="Z14" s="62"/>
      <c r="AA14" s="55" t="str">
        <f>VLOOKUP(H14,Hoja1!A$2:G$445,7,0)</f>
        <v>N/A</v>
      </c>
      <c r="AB14" s="61" t="s">
        <v>1202</v>
      </c>
      <c r="AC14" s="10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65.25" customHeight="1">
      <c r="A15" s="114"/>
      <c r="B15" s="114"/>
      <c r="C15" s="108"/>
      <c r="D15" s="117"/>
      <c r="E15" s="103"/>
      <c r="F15" s="103"/>
      <c r="G15" s="81" t="str">
        <f>VLOOKUP(H15,Hoja1!A$1:G$445,2,0)</f>
        <v>Forzadas, Prolongadas</v>
      </c>
      <c r="H15" s="48" t="s">
        <v>40</v>
      </c>
      <c r="I15" s="81" t="str">
        <f>VLOOKUP(H15,Hoja1!A$2:G$445,3,0)</f>
        <v xml:space="preserve">Lesiones osteomusculares, lesiones osteoarticulares
</v>
      </c>
      <c r="J15" s="56"/>
      <c r="K15" s="81" t="str">
        <f>VLOOKUP(H15,Hoja1!A$2:G$445,4,0)</f>
        <v>Inspecciones planeadas e inspecciones no planeadas, procedimientos de programas de seguridad y salud en el trabajo</v>
      </c>
      <c r="L15" s="81" t="str">
        <f>VLOOKUP(H15,Hoja1!A$2:G$445,5,0)</f>
        <v>PVE Biomecánico, programa pausas activas, exámenes periódicos, recomendaciones, control de posturas</v>
      </c>
      <c r="M15" s="56">
        <v>2</v>
      </c>
      <c r="N15" s="57">
        <v>3</v>
      </c>
      <c r="O15" s="57">
        <v>25</v>
      </c>
      <c r="P15" s="50">
        <f t="shared" si="1"/>
        <v>6</v>
      </c>
      <c r="Q15" s="50">
        <f t="shared" si="2"/>
        <v>150</v>
      </c>
      <c r="R15" s="58" t="str">
        <f t="shared" si="3"/>
        <v>M-6</v>
      </c>
      <c r="S15" s="59" t="str">
        <f t="shared" si="0"/>
        <v>II</v>
      </c>
      <c r="T15" s="60" t="str">
        <f t="shared" si="4"/>
        <v>No Aceptable o Aceptable Con Control Especifico</v>
      </c>
      <c r="U15" s="105"/>
      <c r="V15" s="81" t="str">
        <f>VLOOKUP(H15,Hoja1!A$2:G$445,6,0)</f>
        <v>Enfermedades Osteomusculares</v>
      </c>
      <c r="W15" s="61"/>
      <c r="X15" s="61"/>
      <c r="Y15" s="61"/>
      <c r="Z15" s="62"/>
      <c r="AA15" s="55" t="str">
        <f>VLOOKUP(H15,Hoja1!A$2:G$445,7,0)</f>
        <v>Prevención en lesiones osteomusculares, líderes de pausas activas</v>
      </c>
      <c r="AB15" s="61" t="s">
        <v>1203</v>
      </c>
      <c r="AC15" s="10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3.25" customHeight="1">
      <c r="A16" s="114"/>
      <c r="B16" s="114"/>
      <c r="C16" s="108"/>
      <c r="D16" s="117"/>
      <c r="E16" s="103"/>
      <c r="F16" s="103"/>
      <c r="G16" s="81" t="str">
        <f>VLOOKUP(H16,Hoja1!A$1:G$445,2,0)</f>
        <v>Movimientos repetitivos, Miembros Superiores</v>
      </c>
      <c r="H16" s="48" t="s">
        <v>47</v>
      </c>
      <c r="I16" s="81" t="str">
        <f>VLOOKUP(H16,Hoja1!A$2:G$445,3,0)</f>
        <v>Lesiones Musculoesqueléticas</v>
      </c>
      <c r="J16" s="56"/>
      <c r="K16" s="81" t="str">
        <f>VLOOKUP(H16,Hoja1!A$2:G$445,4,0)</f>
        <v>N/A</v>
      </c>
      <c r="L16" s="81" t="str">
        <f>VLOOKUP(H16,Hoja1!A$2:G$445,5,0)</f>
        <v>PVE BIomécanico, programa pausas activas, examenes periódicos, recomendaicones, control de posturas</v>
      </c>
      <c r="M16" s="56">
        <v>2</v>
      </c>
      <c r="N16" s="57">
        <v>3</v>
      </c>
      <c r="O16" s="57">
        <v>10</v>
      </c>
      <c r="P16" s="50">
        <f t="shared" si="1"/>
        <v>6</v>
      </c>
      <c r="Q16" s="50">
        <f t="shared" si="2"/>
        <v>60</v>
      </c>
      <c r="R16" s="58" t="str">
        <f t="shared" si="3"/>
        <v>M-6</v>
      </c>
      <c r="S16" s="59" t="str">
        <f t="shared" si="0"/>
        <v>III</v>
      </c>
      <c r="T16" s="60" t="str">
        <f t="shared" si="4"/>
        <v>Mejorable</v>
      </c>
      <c r="U16" s="105"/>
      <c r="V16" s="81" t="str">
        <f>VLOOKUP(H16,Hoja1!A$2:G$445,6,0)</f>
        <v>Enfermedades musculoesqueleticas</v>
      </c>
      <c r="W16" s="61"/>
      <c r="X16" s="61"/>
      <c r="Y16" s="61"/>
      <c r="Z16" s="62"/>
      <c r="AA16" s="55" t="str">
        <f>VLOOKUP(H16,Hoja1!A$2:G$445,7,0)</f>
        <v>Prevención en lesiones osteomusculares, líderes de pausas activas</v>
      </c>
      <c r="AB16" s="61" t="s">
        <v>1203</v>
      </c>
      <c r="AC16" s="10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14"/>
      <c r="B17" s="114"/>
      <c r="C17" s="108"/>
      <c r="D17" s="117"/>
      <c r="E17" s="103"/>
      <c r="F17" s="103"/>
      <c r="G17" s="81" t="str">
        <f>VLOOKUP(H17,Hoja1!A$1:G$445,2,0)</f>
        <v>Carga de un peso mayor al recomendado</v>
      </c>
      <c r="H17" s="48" t="s">
        <v>486</v>
      </c>
      <c r="I17" s="81" t="str">
        <f>VLOOKUP(H17,Hoja1!A$2:G$445,3,0)</f>
        <v>Lesiones osteomusculares, lesiones osteoarticulares</v>
      </c>
      <c r="J17" s="56"/>
      <c r="K17" s="81" t="str">
        <f>VLOOKUP(H17,Hoja1!A$2:G$445,4,0)</f>
        <v>Inspecciones planeadas e inspecciones no planeadas, procedimientos de programas de seguridad y salud en el trabajo</v>
      </c>
      <c r="L17" s="81" t="str">
        <f>VLOOKUP(H17,Hoja1!A$2:G$445,5,0)</f>
        <v>PVE Biomecánico, programa pausas activas, exámenes periódicos, recomendaciones, control de posturas</v>
      </c>
      <c r="M17" s="56">
        <v>2</v>
      </c>
      <c r="N17" s="57">
        <v>2</v>
      </c>
      <c r="O17" s="57">
        <v>25</v>
      </c>
      <c r="P17" s="50">
        <f t="shared" si="1"/>
        <v>4</v>
      </c>
      <c r="Q17" s="50">
        <f t="shared" si="2"/>
        <v>100</v>
      </c>
      <c r="R17" s="58" t="str">
        <f t="shared" si="3"/>
        <v>B-4</v>
      </c>
      <c r="S17" s="59" t="str">
        <f t="shared" si="0"/>
        <v>III</v>
      </c>
      <c r="T17" s="60" t="str">
        <f t="shared" si="4"/>
        <v>Mejorable</v>
      </c>
      <c r="U17" s="105"/>
      <c r="V17" s="81" t="str">
        <f>VLOOKUP(H17,Hoja1!A$2:G$445,6,0)</f>
        <v>Enfermedades del sistema osteomuscular</v>
      </c>
      <c r="W17" s="61"/>
      <c r="X17" s="61"/>
      <c r="Y17" s="61"/>
      <c r="Z17" s="62"/>
      <c r="AA17" s="55" t="str">
        <f>VLOOKUP(H17,Hoja1!A$2:G$445,7,0)</f>
        <v>Prevención en lesiones osteomusculares, Líderes en pausas activas</v>
      </c>
      <c r="AB17" s="61" t="s">
        <v>1232</v>
      </c>
      <c r="AC17" s="10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14"/>
      <c r="B18" s="114"/>
      <c r="C18" s="108"/>
      <c r="D18" s="117"/>
      <c r="E18" s="103"/>
      <c r="F18" s="103"/>
      <c r="G18" s="81" t="str">
        <f>VLOOKUP(H18,Hoja1!A$1:G$445,2,0)</f>
        <v>Atropellamiento, Envestir</v>
      </c>
      <c r="H18" s="48" t="s">
        <v>1187</v>
      </c>
      <c r="I18" s="81" t="str">
        <f>VLOOKUP(H18,Hoja1!A$2:G$445,3,0)</f>
        <v>Lesiones, pérdidas materiales, muerte</v>
      </c>
      <c r="J18" s="56"/>
      <c r="K18" s="81" t="str">
        <f>VLOOKUP(H18,Hoja1!A$2:G$445,4,0)</f>
        <v>Inspecciones planeadas e inspecciones no planeadas, procedimientos de programas de seguridad y salud en el trabajo</v>
      </c>
      <c r="L18" s="81" t="str">
        <f>VLOOKUP(H18,Hoja1!A$2:G$445,5,0)</f>
        <v>Programa de seguridad vial, señalización</v>
      </c>
      <c r="M18" s="56">
        <v>2</v>
      </c>
      <c r="N18" s="57">
        <v>3</v>
      </c>
      <c r="O18" s="57">
        <v>60</v>
      </c>
      <c r="P18" s="50">
        <f t="shared" si="1"/>
        <v>6</v>
      </c>
      <c r="Q18" s="50">
        <f t="shared" si="2"/>
        <v>360</v>
      </c>
      <c r="R18" s="58" t="str">
        <f t="shared" si="3"/>
        <v>M-6</v>
      </c>
      <c r="S18" s="59" t="str">
        <f t="shared" si="0"/>
        <v>II</v>
      </c>
      <c r="T18" s="60" t="str">
        <f t="shared" si="4"/>
        <v>No Aceptable o Aceptable Con Control Especifico</v>
      </c>
      <c r="U18" s="105"/>
      <c r="V18" s="81" t="str">
        <f>VLOOKUP(H18,Hoja1!A$2:G$445,6,0)</f>
        <v>Muerte</v>
      </c>
      <c r="W18" s="61"/>
      <c r="X18" s="61"/>
      <c r="Y18" s="61"/>
      <c r="Z18" s="62"/>
      <c r="AA18" s="55" t="str">
        <f>VLOOKUP(H18,Hoja1!A$2:G$445,7,0)</f>
        <v>Seguridad vial y manejo defensivo, aseguramiento de áreas de trabajo</v>
      </c>
      <c r="AB18" s="61" t="s">
        <v>1204</v>
      </c>
      <c r="AC18" s="10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0.5">
      <c r="A19" s="114"/>
      <c r="B19" s="114"/>
      <c r="C19" s="108"/>
      <c r="D19" s="117"/>
      <c r="E19" s="103"/>
      <c r="F19" s="103"/>
      <c r="G19" s="81" t="str">
        <f>VLOOKUP(H19,Hoja1!A$1:G$445,2,0)</f>
        <v>Superficies de trabajo irregulares o deslizantes</v>
      </c>
      <c r="H19" s="48" t="s">
        <v>597</v>
      </c>
      <c r="I19" s="81" t="str">
        <f>VLOOKUP(H19,Hoja1!A$2:G$445,3,0)</f>
        <v>Caidas del mismo nivel, fracturas, golpe con objetos, caídas de objetos, obstrucción de rutas de evacuación</v>
      </c>
      <c r="J19" s="56"/>
      <c r="K19" s="81" t="str">
        <f>VLOOKUP(H19,Hoja1!A$2:G$445,4,0)</f>
        <v>N/A</v>
      </c>
      <c r="L19" s="81" t="str">
        <f>VLOOKUP(H19,Hoja1!A$2:G$445,5,0)</f>
        <v>N/A</v>
      </c>
      <c r="M19" s="56">
        <v>2</v>
      </c>
      <c r="N19" s="57">
        <v>3</v>
      </c>
      <c r="O19" s="57">
        <v>25</v>
      </c>
      <c r="P19" s="50">
        <f t="shared" si="1"/>
        <v>6</v>
      </c>
      <c r="Q19" s="50">
        <f t="shared" si="2"/>
        <v>150</v>
      </c>
      <c r="R19" s="58" t="str">
        <f t="shared" si="3"/>
        <v>M-6</v>
      </c>
      <c r="S19" s="59" t="str">
        <f t="shared" si="0"/>
        <v>II</v>
      </c>
      <c r="T19" s="60" t="str">
        <f t="shared" si="4"/>
        <v>No Aceptable o Aceptable Con Control Especifico</v>
      </c>
      <c r="U19" s="105"/>
      <c r="V19" s="81" t="str">
        <f>VLOOKUP(H19,Hoja1!A$2:G$445,6,0)</f>
        <v>Caídas de distinto nivel</v>
      </c>
      <c r="W19" s="61"/>
      <c r="X19" s="61"/>
      <c r="Y19" s="61"/>
      <c r="Z19" s="62"/>
      <c r="AA19" s="55" t="str">
        <f>VLOOKUP(H19,Hoja1!A$2:G$445,7,0)</f>
        <v>Pautas Básicas en orden y aseo en el lugar de trabajo, actos y condiciones inseguras</v>
      </c>
      <c r="AB19" s="61" t="s">
        <v>1205</v>
      </c>
      <c r="AC19" s="10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71.25" customHeight="1">
      <c r="A20" s="114"/>
      <c r="B20" s="114"/>
      <c r="C20" s="108"/>
      <c r="D20" s="117"/>
      <c r="E20" s="103"/>
      <c r="F20" s="103"/>
      <c r="G20" s="81" t="str">
        <f>VLOOKUP(H20,Hoja1!A$1:G$445,2,0)</f>
        <v>Atraco, golpiza, atentados y secuestrados</v>
      </c>
      <c r="H20" s="48" t="s">
        <v>57</v>
      </c>
      <c r="I20" s="81" t="str">
        <f>VLOOKUP(H20,Hoja1!A$2:G$445,3,0)</f>
        <v>Estrés, golpes, Secuestros</v>
      </c>
      <c r="J20" s="56"/>
      <c r="K20" s="81" t="str">
        <f>VLOOKUP(H20,Hoja1!A$2:G$445,4,0)</f>
        <v>Inspecciones planeadas e inspecciones no planeadas, procedimientos de programas de seguridad y salud en el trabajo</v>
      </c>
      <c r="L20" s="81" t="str">
        <f>VLOOKUP(H20,Hoja1!A$2:G$445,5,0)</f>
        <v xml:space="preserve">Uniformes Corporativos, Caquetas corporativas, Carnetización
</v>
      </c>
      <c r="M20" s="56">
        <v>2</v>
      </c>
      <c r="N20" s="57">
        <v>3</v>
      </c>
      <c r="O20" s="57">
        <v>60</v>
      </c>
      <c r="P20" s="50">
        <f t="shared" si="1"/>
        <v>6</v>
      </c>
      <c r="Q20" s="50">
        <f t="shared" si="2"/>
        <v>360</v>
      </c>
      <c r="R20" s="58" t="str">
        <f t="shared" si="3"/>
        <v>M-6</v>
      </c>
      <c r="S20" s="59" t="str">
        <f t="shared" si="0"/>
        <v>II</v>
      </c>
      <c r="T20" s="60" t="str">
        <f t="shared" si="4"/>
        <v>No Aceptable o Aceptable Con Control Especifico</v>
      </c>
      <c r="U20" s="105"/>
      <c r="V20" s="81" t="str">
        <f>VLOOKUP(H20,Hoja1!A$2:G$445,6,0)</f>
        <v>Secuestros</v>
      </c>
      <c r="W20" s="61"/>
      <c r="X20" s="61"/>
      <c r="Y20" s="61"/>
      <c r="Z20" s="62"/>
      <c r="AA20" s="55" t="str">
        <f>VLOOKUP(H20,Hoja1!A$2:G$445,7,0)</f>
        <v>N/A</v>
      </c>
      <c r="AB20" s="61" t="s">
        <v>1206</v>
      </c>
      <c r="AC20" s="108"/>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14"/>
      <c r="B21" s="114"/>
      <c r="C21" s="108"/>
      <c r="D21" s="117"/>
      <c r="E21" s="103"/>
      <c r="F21" s="103"/>
      <c r="G21" s="81" t="str">
        <f>VLOOKUP(H21,Hoja1!A$1:G$445,2,0)</f>
        <v>SISMOS, INCENDIOS, INUNDACIONES, TERREMOTOS, VENDAVALES, DERRUMBE</v>
      </c>
      <c r="H21" s="48" t="s">
        <v>62</v>
      </c>
      <c r="I21" s="81" t="str">
        <f>VLOOKUP(H21,Hoja1!A$2:G$445,3,0)</f>
        <v>SISMOS, INCENDIOS, INUNDACIONES, TERREMOTOS, VENDAVALES</v>
      </c>
      <c r="J21" s="56"/>
      <c r="K21" s="81" t="str">
        <f>VLOOKUP(H21,Hoja1!A$2:G$445,4,0)</f>
        <v>Inspecciones planeadas e inspecciones no planeadas, procedimientos de programas de seguridad y salud en el trabajo</v>
      </c>
      <c r="L21" s="81" t="str">
        <f>VLOOKUP(H21,Hoja1!A$2:G$445,5,0)</f>
        <v>BRIGADAS DE EMERGENCIAS</v>
      </c>
      <c r="M21" s="56">
        <v>2</v>
      </c>
      <c r="N21" s="57">
        <v>1</v>
      </c>
      <c r="O21" s="57">
        <v>100</v>
      </c>
      <c r="P21" s="50">
        <f t="shared" si="1"/>
        <v>2</v>
      </c>
      <c r="Q21" s="50">
        <f t="shared" si="2"/>
        <v>200</v>
      </c>
      <c r="R21" s="58" t="str">
        <f t="shared" si="3"/>
        <v>B-2</v>
      </c>
      <c r="S21" s="59" t="str">
        <f t="shared" si="0"/>
        <v>II</v>
      </c>
      <c r="T21" s="60" t="str">
        <f t="shared" si="4"/>
        <v>No Aceptable o Aceptable Con Control Especifico</v>
      </c>
      <c r="U21" s="106"/>
      <c r="V21" s="81" t="str">
        <f>VLOOKUP(H21,Hoja1!A$2:G$445,6,0)</f>
        <v>MUERTE</v>
      </c>
      <c r="W21" s="61"/>
      <c r="X21" s="61"/>
      <c r="Y21" s="61"/>
      <c r="Z21" s="62" t="s">
        <v>1226</v>
      </c>
      <c r="AA21" s="55" t="str">
        <f>VLOOKUP(H21,Hoja1!A$2:G$445,7,0)</f>
        <v>ENTRENAMIENTO DE LA BRIGADA; DIVULGACIÓN DE PLAN DE EMERGENCIA</v>
      </c>
      <c r="AB21" s="61" t="s">
        <v>1207</v>
      </c>
      <c r="AC21" s="109"/>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14"/>
      <c r="B22" s="114"/>
      <c r="C22" s="118" t="s">
        <v>1152</v>
      </c>
      <c r="D22" s="120" t="s">
        <v>1151</v>
      </c>
      <c r="E22" s="94" t="s">
        <v>1038</v>
      </c>
      <c r="F22" s="94" t="s">
        <v>1197</v>
      </c>
      <c r="G22" s="46" t="str">
        <f>VLOOKUP(H22,Hoja1!A$1:G$445,2,0)</f>
        <v>Virus</v>
      </c>
      <c r="H22" s="24" t="s">
        <v>120</v>
      </c>
      <c r="I22" s="46" t="str">
        <f>VLOOKUP(H22,Hoja1!A$2:G$445,3,0)</f>
        <v>Infecciones Virales</v>
      </c>
      <c r="J22" s="18"/>
      <c r="K22" s="46" t="str">
        <f>VLOOKUP(H22,Hoja1!A$2:G$445,4,0)</f>
        <v>Inspecciones planeadas e inspecciones no planeadas, procedimientos de programas de seguridad y salud en el trabajo</v>
      </c>
      <c r="L22" s="46" t="str">
        <f>VLOOKUP(H22,Hoja1!A$2:G$445,5,0)</f>
        <v>Programa de vacunación, bota pantalon, overol, guantes, tapabocas, mascarillas con filtos</v>
      </c>
      <c r="M22" s="79">
        <v>2</v>
      </c>
      <c r="N22" s="25">
        <v>3</v>
      </c>
      <c r="O22" s="25">
        <v>10</v>
      </c>
      <c r="P22" s="25">
        <f t="shared" si="1"/>
        <v>6</v>
      </c>
      <c r="Q22" s="25">
        <f t="shared" si="2"/>
        <v>60</v>
      </c>
      <c r="R22" s="31" t="str">
        <f t="shared" si="3"/>
        <v>M-6</v>
      </c>
      <c r="S22" s="32" t="str">
        <f t="shared" si="0"/>
        <v>III</v>
      </c>
      <c r="T22" s="33" t="str">
        <f t="shared" si="4"/>
        <v>Mejorable</v>
      </c>
      <c r="U22" s="97">
        <v>9</v>
      </c>
      <c r="V22" s="46" t="str">
        <f>VLOOKUP(H22,Hoja1!A$2:G$445,6,0)</f>
        <v xml:space="preserve">Enfermedades Infectocontagiosas
</v>
      </c>
      <c r="W22" s="20"/>
      <c r="X22" s="20"/>
      <c r="Y22" s="20"/>
      <c r="Z22" s="17"/>
      <c r="AA22" s="22" t="str">
        <f>VLOOKUP(H22,Hoja1!A$2:G$445,7,0)</f>
        <v xml:space="preserve">Riesgo Biológico, Autocuidado y/o Uso y manejo adecuado de E.P.P.
</v>
      </c>
      <c r="AB22" s="26" t="s">
        <v>1200</v>
      </c>
      <c r="AC22" s="100" t="s">
        <v>1209</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114"/>
      <c r="B23" s="114"/>
      <c r="C23" s="101"/>
      <c r="D23" s="121"/>
      <c r="E23" s="95"/>
      <c r="F23" s="95"/>
      <c r="G23" s="46" t="str">
        <f>VLOOKUP(H23,Hoja1!A$1:G$445,2,0)</f>
        <v>INFRAROJA, ULTRAVIOLETA, VISIBLE, RADIOFRECUENCIA, MICROONDAS, LASER</v>
      </c>
      <c r="H23" s="24" t="s">
        <v>67</v>
      </c>
      <c r="I23" s="46" t="str">
        <f>VLOOKUP(H23,Hoja1!A$2:G$445,3,0)</f>
        <v>CÁNCER, LESIONES DÉRMICAS Y OCULARES</v>
      </c>
      <c r="J23" s="18"/>
      <c r="K23" s="46" t="str">
        <f>VLOOKUP(H23,Hoja1!A$2:G$445,4,0)</f>
        <v>Inspecciones planeadas e inspecciones no planeadas, procedimientos de programas de seguridad y salud en el trabajo</v>
      </c>
      <c r="L23" s="46" t="str">
        <f>VLOOKUP(H23,Hoja1!A$2:G$445,5,0)</f>
        <v>PROGRAMA BLOQUEADOR SOLAR</v>
      </c>
      <c r="M23" s="18">
        <v>2</v>
      </c>
      <c r="N23" s="19">
        <v>3</v>
      </c>
      <c r="O23" s="19">
        <v>10</v>
      </c>
      <c r="P23" s="25">
        <f t="shared" si="1"/>
        <v>6</v>
      </c>
      <c r="Q23" s="25">
        <f t="shared" si="2"/>
        <v>60</v>
      </c>
      <c r="R23" s="31" t="str">
        <f t="shared" si="3"/>
        <v>M-6</v>
      </c>
      <c r="S23" s="32" t="str">
        <f t="shared" si="0"/>
        <v>III</v>
      </c>
      <c r="T23" s="33" t="str">
        <f t="shared" si="4"/>
        <v>Mejorable</v>
      </c>
      <c r="U23" s="98"/>
      <c r="V23" s="46" t="str">
        <f>VLOOKUP(H23,Hoja1!A$2:G$445,6,0)</f>
        <v>CÁNCER</v>
      </c>
      <c r="W23" s="20"/>
      <c r="X23" s="20"/>
      <c r="Y23" s="20"/>
      <c r="Z23" s="17"/>
      <c r="AA23" s="22" t="str">
        <f>VLOOKUP(H23,Hoja1!A$2:G$445,7,0)</f>
        <v>N/A</v>
      </c>
      <c r="AB23" s="20" t="s">
        <v>1201</v>
      </c>
      <c r="AC23" s="10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14"/>
      <c r="B24" s="114"/>
      <c r="C24" s="101"/>
      <c r="D24" s="121"/>
      <c r="E24" s="95"/>
      <c r="F24" s="95"/>
      <c r="G24" s="46" t="str">
        <f>VLOOKUP(H24,Hoja1!A$1:G$445,2,0)</f>
        <v>MATERIAL PARTICULADO</v>
      </c>
      <c r="H24" s="24" t="s">
        <v>269</v>
      </c>
      <c r="I24" s="46" t="str">
        <f>VLOOKUP(H24,Hoja1!A$2:G$445,3,0)</f>
        <v>NEUMOCONIOSIS, BRONQUITIS, ASMA, SILICOSIS</v>
      </c>
      <c r="J24" s="18"/>
      <c r="K24" s="46" t="str">
        <f>VLOOKUP(H24,Hoja1!A$2:G$445,4,0)</f>
        <v>Inspecciones planeadas e inspecciones no planeadas, procedimientos de programas de seguridad y salud en el trabajo</v>
      </c>
      <c r="L24" s="46" t="str">
        <f>VLOOKUP(H24,Hoja1!A$2:G$445,5,0)</f>
        <v>EPP MASCARILLAS Y FILTROS</v>
      </c>
      <c r="M24" s="18">
        <v>2</v>
      </c>
      <c r="N24" s="19">
        <v>3</v>
      </c>
      <c r="O24" s="19">
        <v>25</v>
      </c>
      <c r="P24" s="25">
        <f t="shared" si="1"/>
        <v>6</v>
      </c>
      <c r="Q24" s="25">
        <f t="shared" si="2"/>
        <v>150</v>
      </c>
      <c r="R24" s="31" t="str">
        <f t="shared" si="3"/>
        <v>M-6</v>
      </c>
      <c r="S24" s="32" t="str">
        <f t="shared" si="0"/>
        <v>II</v>
      </c>
      <c r="T24" s="33" t="str">
        <f t="shared" si="4"/>
        <v>No Aceptable o Aceptable Con Control Especifico</v>
      </c>
      <c r="U24" s="98"/>
      <c r="V24" s="46" t="str">
        <f>VLOOKUP(H24,Hoja1!A$2:G$445,6,0)</f>
        <v>NEUMOCONIOSIS</v>
      </c>
      <c r="W24" s="20"/>
      <c r="X24" s="20"/>
      <c r="Y24" s="20"/>
      <c r="Z24" s="17"/>
      <c r="AA24" s="22" t="str">
        <f>VLOOKUP(H24,Hoja1!A$2:G$445,7,0)</f>
        <v>USO Y MANEJO DE LOS EPP</v>
      </c>
      <c r="AB24" s="20" t="s">
        <v>1233</v>
      </c>
      <c r="AC24" s="10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3.75">
      <c r="A25" s="114"/>
      <c r="B25" s="114"/>
      <c r="C25" s="101"/>
      <c r="D25" s="121"/>
      <c r="E25" s="95"/>
      <c r="F25" s="95"/>
      <c r="G25" s="46" t="str">
        <f>VLOOKUP(H25,Hoja1!A$1:G$445,2,0)</f>
        <v>NATURALEZA DE LA TAREA</v>
      </c>
      <c r="H25" s="24" t="s">
        <v>76</v>
      </c>
      <c r="I25" s="46" t="str">
        <f>VLOOKUP(H25,Hoja1!A$2:G$445,3,0)</f>
        <v>ESTRÉS,  TRANSTORNOS DEL SUEÑO</v>
      </c>
      <c r="J25" s="18"/>
      <c r="K25" s="46" t="str">
        <f>VLOOKUP(H25,Hoja1!A$2:G$445,4,0)</f>
        <v>N/A</v>
      </c>
      <c r="L25" s="46" t="str">
        <f>VLOOKUP(H25,Hoja1!A$2:G$445,5,0)</f>
        <v>PVE PSICOSOCIAL</v>
      </c>
      <c r="M25" s="18">
        <v>2</v>
      </c>
      <c r="N25" s="19">
        <v>3</v>
      </c>
      <c r="O25" s="19">
        <v>10</v>
      </c>
      <c r="P25" s="25">
        <f t="shared" si="1"/>
        <v>6</v>
      </c>
      <c r="Q25" s="25">
        <f t="shared" si="2"/>
        <v>60</v>
      </c>
      <c r="R25" s="31" t="str">
        <f t="shared" si="3"/>
        <v>M-6</v>
      </c>
      <c r="S25" s="32" t="str">
        <f t="shared" si="0"/>
        <v>III</v>
      </c>
      <c r="T25" s="33" t="str">
        <f t="shared" si="4"/>
        <v>Mejorable</v>
      </c>
      <c r="U25" s="98"/>
      <c r="V25" s="46" t="str">
        <f>VLOOKUP(H25,Hoja1!A$2:G$445,6,0)</f>
        <v>ESTRÉS</v>
      </c>
      <c r="W25" s="20"/>
      <c r="X25" s="20"/>
      <c r="Y25" s="20"/>
      <c r="Z25" s="17"/>
      <c r="AA25" s="22" t="str">
        <f>VLOOKUP(H25,Hoja1!A$2:G$445,7,0)</f>
        <v>N/A</v>
      </c>
      <c r="AB25" s="20" t="s">
        <v>1202</v>
      </c>
      <c r="AC25" s="10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14"/>
      <c r="B26" s="114"/>
      <c r="C26" s="101"/>
      <c r="D26" s="121"/>
      <c r="E26" s="95"/>
      <c r="F26" s="95"/>
      <c r="G26" s="46" t="str">
        <f>VLOOKUP(H26,Hoja1!A$1:G$445,2,0)</f>
        <v>Forzadas, Prolongadas</v>
      </c>
      <c r="H26" s="24" t="s">
        <v>40</v>
      </c>
      <c r="I26" s="46" t="str">
        <f>VLOOKUP(H26,Hoja1!A$2:G$445,3,0)</f>
        <v xml:space="preserve">Lesiones osteomusculares, lesiones osteoarticulares
</v>
      </c>
      <c r="J26" s="18"/>
      <c r="K26" s="46" t="str">
        <f>VLOOKUP(H26,Hoja1!A$2:G$445,4,0)</f>
        <v>Inspecciones planeadas e inspecciones no planeadas, procedimientos de programas de seguridad y salud en el trabajo</v>
      </c>
      <c r="L26" s="46" t="str">
        <f>VLOOKUP(H26,Hoja1!A$2:G$445,5,0)</f>
        <v>PVE Biomecánico, programa pausas activas, exámenes periódicos, recomendaciones, control de posturas</v>
      </c>
      <c r="M26" s="18">
        <v>2</v>
      </c>
      <c r="N26" s="19">
        <v>3</v>
      </c>
      <c r="O26" s="19">
        <v>25</v>
      </c>
      <c r="P26" s="25">
        <f t="shared" si="1"/>
        <v>6</v>
      </c>
      <c r="Q26" s="25">
        <f t="shared" si="2"/>
        <v>150</v>
      </c>
      <c r="R26" s="31" t="str">
        <f t="shared" si="3"/>
        <v>M-6</v>
      </c>
      <c r="S26" s="32" t="str">
        <f t="shared" si="0"/>
        <v>II</v>
      </c>
      <c r="T26" s="33" t="str">
        <f t="shared" si="4"/>
        <v>No Aceptable o Aceptable Con Control Especifico</v>
      </c>
      <c r="U26" s="98"/>
      <c r="V26" s="46" t="str">
        <f>VLOOKUP(H26,Hoja1!A$2:G$445,6,0)</f>
        <v>Enfermedades Osteomusculares</v>
      </c>
      <c r="W26" s="20"/>
      <c r="X26" s="20"/>
      <c r="Y26" s="20"/>
      <c r="Z26" s="17"/>
      <c r="AA26" s="22" t="str">
        <f>VLOOKUP(H26,Hoja1!A$2:G$445,7,0)</f>
        <v>Prevención en lesiones osteomusculares, líderes de pausas activas</v>
      </c>
      <c r="AB26" s="20" t="s">
        <v>1203</v>
      </c>
      <c r="AC26" s="10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14"/>
      <c r="B27" s="114"/>
      <c r="C27" s="101"/>
      <c r="D27" s="121"/>
      <c r="E27" s="95"/>
      <c r="F27" s="95"/>
      <c r="G27" s="46" t="str">
        <f>VLOOKUP(H27,Hoja1!A$1:G$445,2,0)</f>
        <v>Movimientos repetitivos, Miembros Superiores</v>
      </c>
      <c r="H27" s="24" t="s">
        <v>47</v>
      </c>
      <c r="I27" s="46" t="str">
        <f>VLOOKUP(H27,Hoja1!A$2:G$445,3,0)</f>
        <v>Lesiones Musculoesqueléticas</v>
      </c>
      <c r="J27" s="18"/>
      <c r="K27" s="46" t="str">
        <f>VLOOKUP(H27,Hoja1!A$2:G$445,4,0)</f>
        <v>N/A</v>
      </c>
      <c r="L27" s="46" t="str">
        <f>VLOOKUP(H27,Hoja1!A$2:G$445,5,0)</f>
        <v>PVE BIomécanico, programa pausas activas, examenes periódicos, recomendaicones, control de posturas</v>
      </c>
      <c r="M27" s="18">
        <v>2</v>
      </c>
      <c r="N27" s="19">
        <v>3</v>
      </c>
      <c r="O27" s="19">
        <v>10</v>
      </c>
      <c r="P27" s="25">
        <f t="shared" si="1"/>
        <v>6</v>
      </c>
      <c r="Q27" s="25">
        <f t="shared" si="2"/>
        <v>60</v>
      </c>
      <c r="R27" s="31" t="str">
        <f t="shared" si="3"/>
        <v>M-6</v>
      </c>
      <c r="S27" s="32" t="str">
        <f t="shared" si="0"/>
        <v>III</v>
      </c>
      <c r="T27" s="33" t="str">
        <f t="shared" si="4"/>
        <v>Mejorable</v>
      </c>
      <c r="U27" s="98"/>
      <c r="V27" s="46" t="str">
        <f>VLOOKUP(H27,Hoja1!A$2:G$445,6,0)</f>
        <v>Enfermedades musculoesqueleticas</v>
      </c>
      <c r="W27" s="20"/>
      <c r="X27" s="20"/>
      <c r="Y27" s="20"/>
      <c r="Z27" s="17"/>
      <c r="AA27" s="22" t="str">
        <f>VLOOKUP(H27,Hoja1!A$2:G$445,7,0)</f>
        <v>Prevención en lesiones osteomusculares, líderes de pausas activas</v>
      </c>
      <c r="AB27" s="20" t="s">
        <v>1203</v>
      </c>
      <c r="AC27" s="10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14"/>
      <c r="B28" s="114"/>
      <c r="C28" s="101"/>
      <c r="D28" s="121"/>
      <c r="E28" s="95"/>
      <c r="F28" s="95"/>
      <c r="G28" s="46" t="str">
        <f>VLOOKUP(H28,Hoja1!A$1:G$445,2,0)</f>
        <v>Carga de un peso mayor al recomendado</v>
      </c>
      <c r="H28" s="24" t="s">
        <v>486</v>
      </c>
      <c r="I28" s="46" t="str">
        <f>VLOOKUP(H28,Hoja1!A$2:G$445,3,0)</f>
        <v>Lesiones osteomusculares, lesiones osteoarticulares</v>
      </c>
      <c r="J28" s="18"/>
      <c r="K28" s="46" t="str">
        <f>VLOOKUP(H28,Hoja1!A$2:G$445,4,0)</f>
        <v>Inspecciones planeadas e inspecciones no planeadas, procedimientos de programas de seguridad y salud en el trabajo</v>
      </c>
      <c r="L28" s="46" t="str">
        <f>VLOOKUP(H28,Hoja1!A$2:G$445,5,0)</f>
        <v>PVE Biomecánico, programa pausas activas, exámenes periódicos, recomendaciones, control de posturas</v>
      </c>
      <c r="M28" s="18">
        <v>2</v>
      </c>
      <c r="N28" s="19">
        <v>2</v>
      </c>
      <c r="O28" s="19">
        <v>25</v>
      </c>
      <c r="P28" s="25">
        <f t="shared" si="1"/>
        <v>4</v>
      </c>
      <c r="Q28" s="25">
        <f t="shared" si="2"/>
        <v>100</v>
      </c>
      <c r="R28" s="31" t="str">
        <f t="shared" si="3"/>
        <v>B-4</v>
      </c>
      <c r="S28" s="32" t="str">
        <f t="shared" si="0"/>
        <v>III</v>
      </c>
      <c r="T28" s="33" t="str">
        <f t="shared" si="4"/>
        <v>Mejorable</v>
      </c>
      <c r="U28" s="98"/>
      <c r="V28" s="46" t="str">
        <f>VLOOKUP(H28,Hoja1!A$2:G$445,6,0)</f>
        <v>Enfermedades del sistema osteomuscular</v>
      </c>
      <c r="W28" s="20"/>
      <c r="X28" s="20"/>
      <c r="Y28" s="20"/>
      <c r="Z28" s="17"/>
      <c r="AA28" s="22" t="str">
        <f>VLOOKUP(H28,Hoja1!A$2:G$445,7,0)</f>
        <v>Prevención en lesiones osteomusculares, Líderes en pausas activas</v>
      </c>
      <c r="AB28" s="20" t="s">
        <v>1232</v>
      </c>
      <c r="AC28" s="10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14"/>
      <c r="B29" s="114"/>
      <c r="C29" s="101"/>
      <c r="D29" s="121"/>
      <c r="E29" s="95"/>
      <c r="F29" s="95"/>
      <c r="G29" s="46" t="str">
        <f>VLOOKUP(H29,Hoja1!A$1:G$445,2,0)</f>
        <v>Atropellamiento, Envestir</v>
      </c>
      <c r="H29" s="24" t="s">
        <v>1187</v>
      </c>
      <c r="I29" s="46" t="str">
        <f>VLOOKUP(H29,Hoja1!A$2:G$445,3,0)</f>
        <v>Lesiones, pérdidas materiales, muerte</v>
      </c>
      <c r="J29" s="18"/>
      <c r="K29" s="46" t="str">
        <f>VLOOKUP(H29,Hoja1!A$2:G$445,4,0)</f>
        <v>Inspecciones planeadas e inspecciones no planeadas, procedimientos de programas de seguridad y salud en el trabajo</v>
      </c>
      <c r="L29" s="46" t="str">
        <f>VLOOKUP(H29,Hoja1!A$2:G$445,5,0)</f>
        <v>Programa de seguridad vial, señalización</v>
      </c>
      <c r="M29" s="18">
        <v>2</v>
      </c>
      <c r="N29" s="19">
        <v>3</v>
      </c>
      <c r="O29" s="19">
        <v>60</v>
      </c>
      <c r="P29" s="25">
        <f t="shared" si="1"/>
        <v>6</v>
      </c>
      <c r="Q29" s="25">
        <f t="shared" si="2"/>
        <v>360</v>
      </c>
      <c r="R29" s="31" t="str">
        <f t="shared" si="3"/>
        <v>M-6</v>
      </c>
      <c r="S29" s="32" t="str">
        <f t="shared" si="0"/>
        <v>II</v>
      </c>
      <c r="T29" s="33" t="str">
        <f t="shared" si="4"/>
        <v>No Aceptable o Aceptable Con Control Especifico</v>
      </c>
      <c r="U29" s="98"/>
      <c r="V29" s="46" t="str">
        <f>VLOOKUP(H29,Hoja1!A$2:G$445,6,0)</f>
        <v>Muerte</v>
      </c>
      <c r="W29" s="20"/>
      <c r="X29" s="20"/>
      <c r="Y29" s="20"/>
      <c r="Z29" s="17"/>
      <c r="AA29" s="22" t="str">
        <f>VLOOKUP(H29,Hoja1!A$2:G$445,7,0)</f>
        <v>Seguridad vial y manejo defensivo, aseguramiento de áreas de trabajo</v>
      </c>
      <c r="AB29" s="20" t="s">
        <v>1204</v>
      </c>
      <c r="AC29" s="10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40.5">
      <c r="A30" s="114"/>
      <c r="B30" s="114"/>
      <c r="C30" s="101"/>
      <c r="D30" s="121"/>
      <c r="E30" s="95"/>
      <c r="F30" s="95"/>
      <c r="G30" s="46" t="str">
        <f>VLOOKUP(H30,Hoja1!A$1:G$445,2,0)</f>
        <v>Superficies de trabajo irregulares o deslizantes</v>
      </c>
      <c r="H30" s="24" t="s">
        <v>597</v>
      </c>
      <c r="I30" s="46" t="str">
        <f>VLOOKUP(H30,Hoja1!A$2:G$445,3,0)</f>
        <v>Caidas del mismo nivel, fracturas, golpe con objetos, caídas de objetos, obstrucción de rutas de evacuación</v>
      </c>
      <c r="J30" s="18"/>
      <c r="K30" s="46" t="str">
        <f>VLOOKUP(H30,Hoja1!A$2:G$445,4,0)</f>
        <v>N/A</v>
      </c>
      <c r="L30" s="46" t="str">
        <f>VLOOKUP(H30,Hoja1!A$2:G$445,5,0)</f>
        <v>N/A</v>
      </c>
      <c r="M30" s="18">
        <v>2</v>
      </c>
      <c r="N30" s="19">
        <v>3</v>
      </c>
      <c r="O30" s="19">
        <v>25</v>
      </c>
      <c r="P30" s="25">
        <f t="shared" si="1"/>
        <v>6</v>
      </c>
      <c r="Q30" s="25">
        <f t="shared" si="2"/>
        <v>150</v>
      </c>
      <c r="R30" s="31" t="str">
        <f t="shared" si="3"/>
        <v>M-6</v>
      </c>
      <c r="S30" s="32" t="str">
        <f t="shared" si="0"/>
        <v>II</v>
      </c>
      <c r="T30" s="33" t="str">
        <f t="shared" si="4"/>
        <v>No Aceptable o Aceptable Con Control Especifico</v>
      </c>
      <c r="U30" s="98"/>
      <c r="V30" s="46" t="str">
        <f>VLOOKUP(H30,Hoja1!A$2:G$445,6,0)</f>
        <v>Caídas de distinto nivel</v>
      </c>
      <c r="W30" s="20"/>
      <c r="X30" s="20"/>
      <c r="Y30" s="20"/>
      <c r="Z30" s="17"/>
      <c r="AA30" s="22" t="str">
        <f>VLOOKUP(H30,Hoja1!A$2:G$445,7,0)</f>
        <v>Pautas Básicas en orden y aseo en el lugar de trabajo, actos y condiciones inseguras</v>
      </c>
      <c r="AB30" s="20" t="s">
        <v>1205</v>
      </c>
      <c r="AC30" s="101"/>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63.75">
      <c r="A31" s="114"/>
      <c r="B31" s="114"/>
      <c r="C31" s="101"/>
      <c r="D31" s="121"/>
      <c r="E31" s="95"/>
      <c r="F31" s="95"/>
      <c r="G31" s="46" t="str">
        <f>VLOOKUP(H31,Hoja1!A$1:G$445,2,0)</f>
        <v>Atraco, golpiza, atentados y secuestrados</v>
      </c>
      <c r="H31" s="24" t="s">
        <v>57</v>
      </c>
      <c r="I31" s="46" t="str">
        <f>VLOOKUP(H31,Hoja1!A$2:G$445,3,0)</f>
        <v>Estrés, golpes, Secuestros</v>
      </c>
      <c r="J31" s="18"/>
      <c r="K31" s="46" t="str">
        <f>VLOOKUP(H31,Hoja1!A$2:G$445,4,0)</f>
        <v>Inspecciones planeadas e inspecciones no planeadas, procedimientos de programas de seguridad y salud en el trabajo</v>
      </c>
      <c r="L31" s="46" t="str">
        <f>VLOOKUP(H31,Hoja1!A$2:G$445,5,0)</f>
        <v xml:space="preserve">Uniformes Corporativos, Caquetas corporativas, Carnetización
</v>
      </c>
      <c r="M31" s="18">
        <v>2</v>
      </c>
      <c r="N31" s="19">
        <v>3</v>
      </c>
      <c r="O31" s="19">
        <v>60</v>
      </c>
      <c r="P31" s="25">
        <f t="shared" si="1"/>
        <v>6</v>
      </c>
      <c r="Q31" s="25">
        <f t="shared" si="2"/>
        <v>360</v>
      </c>
      <c r="R31" s="31" t="str">
        <f t="shared" si="3"/>
        <v>M-6</v>
      </c>
      <c r="S31" s="32" t="str">
        <f t="shared" si="0"/>
        <v>II</v>
      </c>
      <c r="T31" s="33" t="str">
        <f t="shared" si="4"/>
        <v>No Aceptable o Aceptable Con Control Especifico</v>
      </c>
      <c r="U31" s="98"/>
      <c r="V31" s="46" t="str">
        <f>VLOOKUP(H31,Hoja1!A$2:G$445,6,0)</f>
        <v>Secuestros</v>
      </c>
      <c r="W31" s="20"/>
      <c r="X31" s="20"/>
      <c r="Y31" s="20"/>
      <c r="Z31" s="17"/>
      <c r="AA31" s="22" t="str">
        <f>VLOOKUP(H31,Hoja1!A$2:G$445,7,0)</f>
        <v>N/A</v>
      </c>
      <c r="AB31" s="20" t="s">
        <v>1206</v>
      </c>
      <c r="AC31" s="101"/>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74.25" customHeight="1" thickBot="1">
      <c r="A32" s="114"/>
      <c r="B32" s="114"/>
      <c r="C32" s="119"/>
      <c r="D32" s="122"/>
      <c r="E32" s="96"/>
      <c r="F32" s="96"/>
      <c r="G32" s="46" t="str">
        <f>VLOOKUP(H32,Hoja1!A$1:G$445,2,0)</f>
        <v>SISMOS, INCENDIOS, INUNDACIONES, TERREMOTOS, VENDAVALES, DERRUMBE</v>
      </c>
      <c r="H32" s="24" t="s">
        <v>62</v>
      </c>
      <c r="I32" s="46" t="str">
        <f>VLOOKUP(H32,Hoja1!A$2:G$445,3,0)</f>
        <v>SISMOS, INCENDIOS, INUNDACIONES, TERREMOTOS, VENDAVALES</v>
      </c>
      <c r="J32" s="18"/>
      <c r="K32" s="46" t="str">
        <f>VLOOKUP(H32,Hoja1!A$2:G$445,4,0)</f>
        <v>Inspecciones planeadas e inspecciones no planeadas, procedimientos de programas de seguridad y salud en el trabajo</v>
      </c>
      <c r="L32" s="46" t="str">
        <f>VLOOKUP(H32,Hoja1!A$2:G$445,5,0)</f>
        <v>BRIGADAS DE EMERGENCIAS</v>
      </c>
      <c r="M32" s="18">
        <v>2</v>
      </c>
      <c r="N32" s="19">
        <v>1</v>
      </c>
      <c r="O32" s="19">
        <v>100</v>
      </c>
      <c r="P32" s="25">
        <f t="shared" si="1"/>
        <v>2</v>
      </c>
      <c r="Q32" s="25">
        <f t="shared" si="2"/>
        <v>200</v>
      </c>
      <c r="R32" s="31" t="str">
        <f t="shared" si="3"/>
        <v>B-2</v>
      </c>
      <c r="S32" s="32" t="str">
        <f t="shared" si="0"/>
        <v>II</v>
      </c>
      <c r="T32" s="33" t="str">
        <f t="shared" si="4"/>
        <v>No Aceptable o Aceptable Con Control Especifico</v>
      </c>
      <c r="U32" s="99"/>
      <c r="V32" s="46" t="str">
        <f>VLOOKUP(H32,Hoja1!A$2:G$445,6,0)</f>
        <v>MUERTE</v>
      </c>
      <c r="W32" s="20"/>
      <c r="X32" s="20"/>
      <c r="Y32" s="20"/>
      <c r="Z32" s="17" t="s">
        <v>1226</v>
      </c>
      <c r="AA32" s="22" t="str">
        <f>VLOOKUP(H32,Hoja1!A$2:G$445,7,0)</f>
        <v>ENTRENAMIENTO DE LA BRIGADA; DIVULGACIÓN DE PLAN DE EMERGENCIA</v>
      </c>
      <c r="AB32" s="20" t="s">
        <v>1207</v>
      </c>
      <c r="AC32" s="102"/>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87" customFormat="1" ht="51">
      <c r="A33" s="114"/>
      <c r="B33" s="114"/>
      <c r="C33" s="112" t="s">
        <v>1234</v>
      </c>
      <c r="D33" s="116" t="s">
        <v>1235</v>
      </c>
      <c r="E33" s="110" t="s">
        <v>1029</v>
      </c>
      <c r="F33" s="110" t="s">
        <v>1197</v>
      </c>
      <c r="G33" s="81" t="str">
        <f>VLOOKUP(H33,Hoja1!A$1:G$445,2,0)</f>
        <v>Virus</v>
      </c>
      <c r="H33" s="48" t="s">
        <v>120</v>
      </c>
      <c r="I33" s="81" t="str">
        <f>VLOOKUP(H33,Hoja1!A$2:G$445,3,0)</f>
        <v>Infecciones Virales</v>
      </c>
      <c r="J33" s="56"/>
      <c r="K33" s="81" t="str">
        <f>VLOOKUP(H33,Hoja1!A$2:G$445,4,0)</f>
        <v>Inspecciones planeadas e inspecciones no planeadas, procedimientos de programas de seguridad y salud en el trabajo</v>
      </c>
      <c r="L33" s="81" t="str">
        <f>VLOOKUP(H33,Hoja1!A$2:G$445,5,0)</f>
        <v>Programa de vacunación, bota pantalon, overol, guantes, tapabocas, mascarillas con filtos</v>
      </c>
      <c r="M33" s="80">
        <v>2</v>
      </c>
      <c r="N33" s="50">
        <v>3</v>
      </c>
      <c r="O33" s="50">
        <v>10</v>
      </c>
      <c r="P33" s="50">
        <f aca="true" t="shared" si="5" ref="P33:P43">M33*N33</f>
        <v>6</v>
      </c>
      <c r="Q33" s="50">
        <f aca="true" t="shared" si="6" ref="Q33:Q43">O33*P33</f>
        <v>60</v>
      </c>
      <c r="R33" s="58" t="str">
        <f aca="true" t="shared" si="7" ref="R33:R43">IF(P33=40,"MA-40",IF(P33=30,"MA-30",IF(P33=20,"A-20",IF(P33=10,"A-10",IF(P33=24,"MA-24",IF(P33=18,"A-18",IF(P33=12,"A-12",IF(P33=6,"M-6",IF(P33=8,"M-8",IF(P33=6,"M-6",IF(P33=4,"B-4",IF(P33=2,"B-2",))))))))))))</f>
        <v>M-6</v>
      </c>
      <c r="S33" s="59" t="str">
        <f aca="true" t="shared" si="8" ref="S33:S43">IF(Q33&lt;=20,"IV",IF(Q33&lt;=120,"III",IF(Q33&lt;=500,"II",IF(Q33&lt;=4000,"I"))))</f>
        <v>III</v>
      </c>
      <c r="T33" s="60" t="str">
        <f aca="true" t="shared" si="9" ref="T33:T43">IF(S33=0,"",IF(S33="IV","Aceptable",IF(S33="III","Mejorable",IF(S33="II","No Aceptable o Aceptable Con Control Especifico",IF(S33="I","No Aceptable","")))))</f>
        <v>Mejorable</v>
      </c>
      <c r="U33" s="104">
        <v>10</v>
      </c>
      <c r="V33" s="81" t="str">
        <f>VLOOKUP(H33,Hoja1!A$2:G$445,6,0)</f>
        <v xml:space="preserve">Enfermedades Infectocontagiosas
</v>
      </c>
      <c r="W33" s="61"/>
      <c r="X33" s="61"/>
      <c r="Y33" s="61"/>
      <c r="Z33" s="62"/>
      <c r="AA33" s="55" t="str">
        <f>VLOOKUP(H33,Hoja1!A$2:G$445,7,0)</f>
        <v xml:space="preserve">Riesgo Biológico, Autocuidado y/o Uso y manejo adecuado de E.P.P.
</v>
      </c>
      <c r="AB33" s="54" t="s">
        <v>1200</v>
      </c>
      <c r="AC33" s="107" t="s">
        <v>1209</v>
      </c>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6"/>
    </row>
    <row r="34" spans="1:150" s="87" customFormat="1" ht="51">
      <c r="A34" s="114"/>
      <c r="B34" s="114"/>
      <c r="C34" s="108"/>
      <c r="D34" s="117"/>
      <c r="E34" s="103"/>
      <c r="F34" s="103"/>
      <c r="G34" s="81" t="str">
        <f>VLOOKUP(H34,Hoja1!A$1:G$445,2,0)</f>
        <v>INFRAROJA, ULTRAVIOLETA, VISIBLE, RADIOFRECUENCIA, MICROONDAS, LASER</v>
      </c>
      <c r="H34" s="48" t="s">
        <v>67</v>
      </c>
      <c r="I34" s="81" t="str">
        <f>VLOOKUP(H34,Hoja1!A$2:G$445,3,0)</f>
        <v>CÁNCER, LESIONES DÉRMICAS Y OCULARES</v>
      </c>
      <c r="J34" s="56"/>
      <c r="K34" s="81" t="str">
        <f>VLOOKUP(H34,Hoja1!A$2:G$445,4,0)</f>
        <v>Inspecciones planeadas e inspecciones no planeadas, procedimientos de programas de seguridad y salud en el trabajo</v>
      </c>
      <c r="L34" s="81" t="str">
        <f>VLOOKUP(H34,Hoja1!A$2:G$445,5,0)</f>
        <v>PROGRAMA BLOQUEADOR SOLAR</v>
      </c>
      <c r="M34" s="56">
        <v>2</v>
      </c>
      <c r="N34" s="57">
        <v>3</v>
      </c>
      <c r="O34" s="57">
        <v>10</v>
      </c>
      <c r="P34" s="50">
        <f t="shared" si="5"/>
        <v>6</v>
      </c>
      <c r="Q34" s="50">
        <f t="shared" si="6"/>
        <v>60</v>
      </c>
      <c r="R34" s="58" t="str">
        <f t="shared" si="7"/>
        <v>M-6</v>
      </c>
      <c r="S34" s="59" t="str">
        <f t="shared" si="8"/>
        <v>III</v>
      </c>
      <c r="T34" s="60" t="str">
        <f t="shared" si="9"/>
        <v>Mejorable</v>
      </c>
      <c r="U34" s="105"/>
      <c r="V34" s="81" t="str">
        <f>VLOOKUP(H34,Hoja1!A$2:G$445,6,0)</f>
        <v>CÁNCER</v>
      </c>
      <c r="W34" s="61"/>
      <c r="X34" s="61"/>
      <c r="Y34" s="61"/>
      <c r="Z34" s="62"/>
      <c r="AA34" s="55" t="str">
        <f>VLOOKUP(H34,Hoja1!A$2:G$445,7,0)</f>
        <v>N/A</v>
      </c>
      <c r="AB34" s="61" t="s">
        <v>1201</v>
      </c>
      <c r="AC34" s="108"/>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6"/>
    </row>
    <row r="35" spans="1:150" s="87" customFormat="1" ht="51">
      <c r="A35" s="114"/>
      <c r="B35" s="114"/>
      <c r="C35" s="108"/>
      <c r="D35" s="117"/>
      <c r="E35" s="103"/>
      <c r="F35" s="103"/>
      <c r="G35" s="81" t="str">
        <f>VLOOKUP(H35,Hoja1!A$1:G$445,2,0)</f>
        <v>MATERIAL PARTICULADO</v>
      </c>
      <c r="H35" s="48" t="s">
        <v>269</v>
      </c>
      <c r="I35" s="81" t="str">
        <f>VLOOKUP(H35,Hoja1!A$2:G$445,3,0)</f>
        <v>NEUMOCONIOSIS, BRONQUITIS, ASMA, SILICOSIS</v>
      </c>
      <c r="J35" s="56"/>
      <c r="K35" s="81" t="str">
        <f>VLOOKUP(H35,Hoja1!A$2:G$445,4,0)</f>
        <v>Inspecciones planeadas e inspecciones no planeadas, procedimientos de programas de seguridad y salud en el trabajo</v>
      </c>
      <c r="L35" s="81" t="str">
        <f>VLOOKUP(H35,Hoja1!A$2:G$445,5,0)</f>
        <v>EPP MASCARILLAS Y FILTROS</v>
      </c>
      <c r="M35" s="56">
        <v>2</v>
      </c>
      <c r="N35" s="57">
        <v>3</v>
      </c>
      <c r="O35" s="57">
        <v>25</v>
      </c>
      <c r="P35" s="50">
        <f t="shared" si="5"/>
        <v>6</v>
      </c>
      <c r="Q35" s="50">
        <f t="shared" si="6"/>
        <v>150</v>
      </c>
      <c r="R35" s="58" t="str">
        <f t="shared" si="7"/>
        <v>M-6</v>
      </c>
      <c r="S35" s="59" t="str">
        <f t="shared" si="8"/>
        <v>II</v>
      </c>
      <c r="T35" s="60" t="str">
        <f t="shared" si="9"/>
        <v>No Aceptable o Aceptable Con Control Especifico</v>
      </c>
      <c r="U35" s="105"/>
      <c r="V35" s="81" t="str">
        <f>VLOOKUP(H35,Hoja1!A$2:G$445,6,0)</f>
        <v>NEUMOCONIOSIS</v>
      </c>
      <c r="W35" s="61"/>
      <c r="X35" s="61"/>
      <c r="Y35" s="61"/>
      <c r="Z35" s="62"/>
      <c r="AA35" s="55" t="str">
        <f>VLOOKUP(H35,Hoja1!A$2:G$445,7,0)</f>
        <v>USO Y MANEJO DE LOS EPP</v>
      </c>
      <c r="AB35" s="61" t="s">
        <v>1233</v>
      </c>
      <c r="AC35" s="108"/>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6"/>
    </row>
    <row r="36" spans="1:150" s="87" customFormat="1" ht="63.75">
      <c r="A36" s="114"/>
      <c r="B36" s="114"/>
      <c r="C36" s="108"/>
      <c r="D36" s="117"/>
      <c r="E36" s="103"/>
      <c r="F36" s="103"/>
      <c r="G36" s="81" t="str">
        <f>VLOOKUP(H36,Hoja1!A$1:G$445,2,0)</f>
        <v>NATURALEZA DE LA TAREA</v>
      </c>
      <c r="H36" s="48" t="s">
        <v>76</v>
      </c>
      <c r="I36" s="81" t="str">
        <f>VLOOKUP(H36,Hoja1!A$2:G$445,3,0)</f>
        <v>ESTRÉS,  TRANSTORNOS DEL SUEÑO</v>
      </c>
      <c r="J36" s="56"/>
      <c r="K36" s="81" t="str">
        <f>VLOOKUP(H36,Hoja1!A$2:G$445,4,0)</f>
        <v>N/A</v>
      </c>
      <c r="L36" s="81" t="str">
        <f>VLOOKUP(H36,Hoja1!A$2:G$445,5,0)</f>
        <v>PVE PSICOSOCIAL</v>
      </c>
      <c r="M36" s="56">
        <v>2</v>
      </c>
      <c r="N36" s="57">
        <v>3</v>
      </c>
      <c r="O36" s="57">
        <v>10</v>
      </c>
      <c r="P36" s="50">
        <f t="shared" si="5"/>
        <v>6</v>
      </c>
      <c r="Q36" s="50">
        <f t="shared" si="6"/>
        <v>60</v>
      </c>
      <c r="R36" s="58" t="str">
        <f t="shared" si="7"/>
        <v>M-6</v>
      </c>
      <c r="S36" s="59" t="str">
        <f t="shared" si="8"/>
        <v>III</v>
      </c>
      <c r="T36" s="60" t="str">
        <f t="shared" si="9"/>
        <v>Mejorable</v>
      </c>
      <c r="U36" s="105"/>
      <c r="V36" s="81" t="str">
        <f>VLOOKUP(H36,Hoja1!A$2:G$445,6,0)</f>
        <v>ESTRÉS</v>
      </c>
      <c r="W36" s="61"/>
      <c r="X36" s="61"/>
      <c r="Y36" s="61"/>
      <c r="Z36" s="62"/>
      <c r="AA36" s="55" t="str">
        <f>VLOOKUP(H36,Hoja1!A$2:G$445,7,0)</f>
        <v>N/A</v>
      </c>
      <c r="AB36" s="61" t="s">
        <v>1202</v>
      </c>
      <c r="AC36" s="108"/>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6"/>
    </row>
    <row r="37" spans="1:150" s="87" customFormat="1" ht="51">
      <c r="A37" s="114"/>
      <c r="B37" s="114"/>
      <c r="C37" s="108"/>
      <c r="D37" s="117"/>
      <c r="E37" s="103"/>
      <c r="F37" s="103"/>
      <c r="G37" s="81" t="str">
        <f>VLOOKUP(H37,Hoja1!A$1:G$445,2,0)</f>
        <v>Forzadas, Prolongadas</v>
      </c>
      <c r="H37" s="48" t="s">
        <v>40</v>
      </c>
      <c r="I37" s="81" t="str">
        <f>VLOOKUP(H37,Hoja1!A$2:G$445,3,0)</f>
        <v xml:space="preserve">Lesiones osteomusculares, lesiones osteoarticulares
</v>
      </c>
      <c r="J37" s="56"/>
      <c r="K37" s="81" t="str">
        <f>VLOOKUP(H37,Hoja1!A$2:G$445,4,0)</f>
        <v>Inspecciones planeadas e inspecciones no planeadas, procedimientos de programas de seguridad y salud en el trabajo</v>
      </c>
      <c r="L37" s="81" t="str">
        <f>VLOOKUP(H37,Hoja1!A$2:G$445,5,0)</f>
        <v>PVE Biomecánico, programa pausas activas, exámenes periódicos, recomendaciones, control de posturas</v>
      </c>
      <c r="M37" s="56">
        <v>2</v>
      </c>
      <c r="N37" s="57">
        <v>3</v>
      </c>
      <c r="O37" s="57">
        <v>25</v>
      </c>
      <c r="P37" s="50">
        <f t="shared" si="5"/>
        <v>6</v>
      </c>
      <c r="Q37" s="50">
        <f t="shared" si="6"/>
        <v>150</v>
      </c>
      <c r="R37" s="58" t="str">
        <f t="shared" si="7"/>
        <v>M-6</v>
      </c>
      <c r="S37" s="59" t="str">
        <f t="shared" si="8"/>
        <v>II</v>
      </c>
      <c r="T37" s="60" t="str">
        <f t="shared" si="9"/>
        <v>No Aceptable o Aceptable Con Control Especifico</v>
      </c>
      <c r="U37" s="105"/>
      <c r="V37" s="81" t="str">
        <f>VLOOKUP(H37,Hoja1!A$2:G$445,6,0)</f>
        <v>Enfermedades Osteomusculares</v>
      </c>
      <c r="W37" s="61"/>
      <c r="X37" s="61"/>
      <c r="Y37" s="61"/>
      <c r="Z37" s="62"/>
      <c r="AA37" s="55" t="str">
        <f>VLOOKUP(H37,Hoja1!A$2:G$445,7,0)</f>
        <v>Prevención en lesiones osteomusculares, líderes de pausas activas</v>
      </c>
      <c r="AB37" s="61" t="s">
        <v>1203</v>
      </c>
      <c r="AC37" s="108"/>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6"/>
    </row>
    <row r="38" spans="1:150" s="87" customFormat="1" ht="51">
      <c r="A38" s="114"/>
      <c r="B38" s="114"/>
      <c r="C38" s="108"/>
      <c r="D38" s="117"/>
      <c r="E38" s="103"/>
      <c r="F38" s="103"/>
      <c r="G38" s="81" t="str">
        <f>VLOOKUP(H38,Hoja1!A$1:G$445,2,0)</f>
        <v>Movimientos repetitivos, Miembros Superiores</v>
      </c>
      <c r="H38" s="48" t="s">
        <v>47</v>
      </c>
      <c r="I38" s="81" t="str">
        <f>VLOOKUP(H38,Hoja1!A$2:G$445,3,0)</f>
        <v>Lesiones Musculoesqueléticas</v>
      </c>
      <c r="J38" s="56"/>
      <c r="K38" s="81" t="str">
        <f>VLOOKUP(H38,Hoja1!A$2:G$445,4,0)</f>
        <v>N/A</v>
      </c>
      <c r="L38" s="81" t="str">
        <f>VLOOKUP(H38,Hoja1!A$2:G$445,5,0)</f>
        <v>PVE BIomécanico, programa pausas activas, examenes periódicos, recomendaicones, control de posturas</v>
      </c>
      <c r="M38" s="56">
        <v>2</v>
      </c>
      <c r="N38" s="57">
        <v>3</v>
      </c>
      <c r="O38" s="57">
        <v>10</v>
      </c>
      <c r="P38" s="50">
        <f t="shared" si="5"/>
        <v>6</v>
      </c>
      <c r="Q38" s="50">
        <f t="shared" si="6"/>
        <v>60</v>
      </c>
      <c r="R38" s="58" t="str">
        <f t="shared" si="7"/>
        <v>M-6</v>
      </c>
      <c r="S38" s="59" t="str">
        <f t="shared" si="8"/>
        <v>III</v>
      </c>
      <c r="T38" s="60" t="str">
        <f t="shared" si="9"/>
        <v>Mejorable</v>
      </c>
      <c r="U38" s="105"/>
      <c r="V38" s="81" t="str">
        <f>VLOOKUP(H38,Hoja1!A$2:G$445,6,0)</f>
        <v>Enfermedades musculoesqueleticas</v>
      </c>
      <c r="W38" s="61"/>
      <c r="X38" s="61"/>
      <c r="Y38" s="61"/>
      <c r="Z38" s="62"/>
      <c r="AA38" s="55" t="str">
        <f>VLOOKUP(H38,Hoja1!A$2:G$445,7,0)</f>
        <v>Prevención en lesiones osteomusculares, líderes de pausas activas</v>
      </c>
      <c r="AB38" s="61" t="s">
        <v>1203</v>
      </c>
      <c r="AC38" s="108"/>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6"/>
    </row>
    <row r="39" spans="1:150" s="87" customFormat="1" ht="51">
      <c r="A39" s="114"/>
      <c r="B39" s="114"/>
      <c r="C39" s="108"/>
      <c r="D39" s="117"/>
      <c r="E39" s="103"/>
      <c r="F39" s="103"/>
      <c r="G39" s="81" t="str">
        <f>VLOOKUP(H39,Hoja1!A$1:G$445,2,0)</f>
        <v>Carga de un peso mayor al recomendado</v>
      </c>
      <c r="H39" s="48" t="s">
        <v>486</v>
      </c>
      <c r="I39" s="81" t="str">
        <f>VLOOKUP(H39,Hoja1!A$2:G$445,3,0)</f>
        <v>Lesiones osteomusculares, lesiones osteoarticulares</v>
      </c>
      <c r="J39" s="56"/>
      <c r="K39" s="81" t="str">
        <f>VLOOKUP(H39,Hoja1!A$2:G$445,4,0)</f>
        <v>Inspecciones planeadas e inspecciones no planeadas, procedimientos de programas de seguridad y salud en el trabajo</v>
      </c>
      <c r="L39" s="81" t="str">
        <f>VLOOKUP(H39,Hoja1!A$2:G$445,5,0)</f>
        <v>PVE Biomecánico, programa pausas activas, exámenes periódicos, recomendaciones, control de posturas</v>
      </c>
      <c r="M39" s="56">
        <v>2</v>
      </c>
      <c r="N39" s="57">
        <v>2</v>
      </c>
      <c r="O39" s="57">
        <v>25</v>
      </c>
      <c r="P39" s="50">
        <f t="shared" si="5"/>
        <v>4</v>
      </c>
      <c r="Q39" s="50">
        <f t="shared" si="6"/>
        <v>100</v>
      </c>
      <c r="R39" s="58" t="str">
        <f t="shared" si="7"/>
        <v>B-4</v>
      </c>
      <c r="S39" s="59" t="str">
        <f t="shared" si="8"/>
        <v>III</v>
      </c>
      <c r="T39" s="60" t="str">
        <f t="shared" si="9"/>
        <v>Mejorable</v>
      </c>
      <c r="U39" s="105"/>
      <c r="V39" s="81" t="str">
        <f>VLOOKUP(H39,Hoja1!A$2:G$445,6,0)</f>
        <v>Enfermedades del sistema osteomuscular</v>
      </c>
      <c r="W39" s="61"/>
      <c r="X39" s="61"/>
      <c r="Y39" s="61"/>
      <c r="Z39" s="62"/>
      <c r="AA39" s="55" t="str">
        <f>VLOOKUP(H39,Hoja1!A$2:G$445,7,0)</f>
        <v>Prevención en lesiones osteomusculares, Líderes en pausas activas</v>
      </c>
      <c r="AB39" s="61" t="s">
        <v>1232</v>
      </c>
      <c r="AC39" s="108"/>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6"/>
    </row>
    <row r="40" spans="1:150" s="87" customFormat="1" ht="51">
      <c r="A40" s="114"/>
      <c r="B40" s="114"/>
      <c r="C40" s="108"/>
      <c r="D40" s="117"/>
      <c r="E40" s="103"/>
      <c r="F40" s="103"/>
      <c r="G40" s="81" t="str">
        <f>VLOOKUP(H40,Hoja1!A$1:G$445,2,0)</f>
        <v>Atropellamiento, Envestir</v>
      </c>
      <c r="H40" s="48" t="s">
        <v>1187</v>
      </c>
      <c r="I40" s="81" t="str">
        <f>VLOOKUP(H40,Hoja1!A$2:G$445,3,0)</f>
        <v>Lesiones, pérdidas materiales, muerte</v>
      </c>
      <c r="J40" s="56"/>
      <c r="K40" s="81" t="str">
        <f>VLOOKUP(H40,Hoja1!A$2:G$445,4,0)</f>
        <v>Inspecciones planeadas e inspecciones no planeadas, procedimientos de programas de seguridad y salud en el trabajo</v>
      </c>
      <c r="L40" s="81" t="str">
        <f>VLOOKUP(H40,Hoja1!A$2:G$445,5,0)</f>
        <v>Programa de seguridad vial, señalización</v>
      </c>
      <c r="M40" s="56">
        <v>2</v>
      </c>
      <c r="N40" s="57">
        <v>3</v>
      </c>
      <c r="O40" s="57">
        <v>60</v>
      </c>
      <c r="P40" s="50">
        <f t="shared" si="5"/>
        <v>6</v>
      </c>
      <c r="Q40" s="50">
        <f t="shared" si="6"/>
        <v>360</v>
      </c>
      <c r="R40" s="58" t="str">
        <f t="shared" si="7"/>
        <v>M-6</v>
      </c>
      <c r="S40" s="59" t="str">
        <f t="shared" si="8"/>
        <v>II</v>
      </c>
      <c r="T40" s="60" t="str">
        <f t="shared" si="9"/>
        <v>No Aceptable o Aceptable Con Control Especifico</v>
      </c>
      <c r="U40" s="105"/>
      <c r="V40" s="81" t="str">
        <f>VLOOKUP(H40,Hoja1!A$2:G$445,6,0)</f>
        <v>Muerte</v>
      </c>
      <c r="W40" s="61"/>
      <c r="X40" s="61"/>
      <c r="Y40" s="61"/>
      <c r="Z40" s="62"/>
      <c r="AA40" s="55" t="str">
        <f>VLOOKUP(H40,Hoja1!A$2:G$445,7,0)</f>
        <v>Seguridad vial y manejo defensivo, aseguramiento de áreas de trabajo</v>
      </c>
      <c r="AB40" s="61" t="s">
        <v>1204</v>
      </c>
      <c r="AC40" s="108"/>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6"/>
    </row>
    <row r="41" spans="1:150" s="87" customFormat="1" ht="40.5">
      <c r="A41" s="114"/>
      <c r="B41" s="114"/>
      <c r="C41" s="108"/>
      <c r="D41" s="117"/>
      <c r="E41" s="103"/>
      <c r="F41" s="103"/>
      <c r="G41" s="81" t="str">
        <f>VLOOKUP(H41,Hoja1!A$1:G$445,2,0)</f>
        <v>Superficies de trabajo irregulares o deslizantes</v>
      </c>
      <c r="H41" s="48" t="s">
        <v>597</v>
      </c>
      <c r="I41" s="81" t="str">
        <f>VLOOKUP(H41,Hoja1!A$2:G$445,3,0)</f>
        <v>Caidas del mismo nivel, fracturas, golpe con objetos, caídas de objetos, obstrucción de rutas de evacuación</v>
      </c>
      <c r="J41" s="56"/>
      <c r="K41" s="81" t="str">
        <f>VLOOKUP(H41,Hoja1!A$2:G$445,4,0)</f>
        <v>N/A</v>
      </c>
      <c r="L41" s="81" t="str">
        <f>VLOOKUP(H41,Hoja1!A$2:G$445,5,0)</f>
        <v>N/A</v>
      </c>
      <c r="M41" s="56">
        <v>2</v>
      </c>
      <c r="N41" s="57">
        <v>3</v>
      </c>
      <c r="O41" s="57">
        <v>25</v>
      </c>
      <c r="P41" s="50">
        <f t="shared" si="5"/>
        <v>6</v>
      </c>
      <c r="Q41" s="50">
        <f t="shared" si="6"/>
        <v>150</v>
      </c>
      <c r="R41" s="58" t="str">
        <f t="shared" si="7"/>
        <v>M-6</v>
      </c>
      <c r="S41" s="59" t="str">
        <f t="shared" si="8"/>
        <v>II</v>
      </c>
      <c r="T41" s="60" t="str">
        <f t="shared" si="9"/>
        <v>No Aceptable o Aceptable Con Control Especifico</v>
      </c>
      <c r="U41" s="105"/>
      <c r="V41" s="81" t="str">
        <f>VLOOKUP(H41,Hoja1!A$2:G$445,6,0)</f>
        <v>Caídas de distinto nivel</v>
      </c>
      <c r="W41" s="61"/>
      <c r="X41" s="61"/>
      <c r="Y41" s="61"/>
      <c r="Z41" s="62"/>
      <c r="AA41" s="55" t="str">
        <f>VLOOKUP(H41,Hoja1!A$2:G$445,7,0)</f>
        <v>Pautas Básicas en orden y aseo en el lugar de trabajo, actos y condiciones inseguras</v>
      </c>
      <c r="AB41" s="61" t="s">
        <v>1205</v>
      </c>
      <c r="AC41" s="108"/>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6"/>
    </row>
    <row r="42" spans="1:150" s="87" customFormat="1" ht="63.75">
      <c r="A42" s="114"/>
      <c r="B42" s="114"/>
      <c r="C42" s="108"/>
      <c r="D42" s="117"/>
      <c r="E42" s="103"/>
      <c r="F42" s="103"/>
      <c r="G42" s="81" t="str">
        <f>VLOOKUP(H42,Hoja1!A$1:G$445,2,0)</f>
        <v>Atraco, golpiza, atentados y secuestrados</v>
      </c>
      <c r="H42" s="48" t="s">
        <v>57</v>
      </c>
      <c r="I42" s="81" t="str">
        <f>VLOOKUP(H42,Hoja1!A$2:G$445,3,0)</f>
        <v>Estrés, golpes, Secuestros</v>
      </c>
      <c r="J42" s="56"/>
      <c r="K42" s="81" t="str">
        <f>VLOOKUP(H42,Hoja1!A$2:G$445,4,0)</f>
        <v>Inspecciones planeadas e inspecciones no planeadas, procedimientos de programas de seguridad y salud en el trabajo</v>
      </c>
      <c r="L42" s="81" t="str">
        <f>VLOOKUP(H42,Hoja1!A$2:G$445,5,0)</f>
        <v xml:space="preserve">Uniformes Corporativos, Caquetas corporativas, Carnetización
</v>
      </c>
      <c r="M42" s="56">
        <v>2</v>
      </c>
      <c r="N42" s="57">
        <v>3</v>
      </c>
      <c r="O42" s="57">
        <v>60</v>
      </c>
      <c r="P42" s="50">
        <f t="shared" si="5"/>
        <v>6</v>
      </c>
      <c r="Q42" s="50">
        <f t="shared" si="6"/>
        <v>360</v>
      </c>
      <c r="R42" s="58" t="str">
        <f t="shared" si="7"/>
        <v>M-6</v>
      </c>
      <c r="S42" s="59" t="str">
        <f t="shared" si="8"/>
        <v>II</v>
      </c>
      <c r="T42" s="60" t="str">
        <f t="shared" si="9"/>
        <v>No Aceptable o Aceptable Con Control Especifico</v>
      </c>
      <c r="U42" s="105"/>
      <c r="V42" s="81" t="str">
        <f>VLOOKUP(H42,Hoja1!A$2:G$445,6,0)</f>
        <v>Secuestros</v>
      </c>
      <c r="W42" s="61"/>
      <c r="X42" s="61"/>
      <c r="Y42" s="61"/>
      <c r="Z42" s="62"/>
      <c r="AA42" s="55" t="str">
        <f>VLOOKUP(H42,Hoja1!A$2:G$445,7,0)</f>
        <v>N/A</v>
      </c>
      <c r="AB42" s="61" t="s">
        <v>1206</v>
      </c>
      <c r="AC42" s="108"/>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6"/>
    </row>
    <row r="43" spans="1:150" s="87" customFormat="1" ht="74.25" customHeight="1" thickBot="1">
      <c r="A43" s="115"/>
      <c r="B43" s="115"/>
      <c r="C43" s="148"/>
      <c r="D43" s="146"/>
      <c r="E43" s="145"/>
      <c r="F43" s="145"/>
      <c r="G43" s="81" t="str">
        <f>VLOOKUP(H43,Hoja1!A$1:G$445,2,0)</f>
        <v>SISMOS, INCENDIOS, INUNDACIONES, TERREMOTOS, VENDAVALES, DERRUMBE</v>
      </c>
      <c r="H43" s="48" t="s">
        <v>62</v>
      </c>
      <c r="I43" s="81" t="str">
        <f>VLOOKUP(H43,Hoja1!A$2:G$445,3,0)</f>
        <v>SISMOS, INCENDIOS, INUNDACIONES, TERREMOTOS, VENDAVALES</v>
      </c>
      <c r="J43" s="56"/>
      <c r="K43" s="81" t="str">
        <f>VLOOKUP(H43,Hoja1!A$2:G$445,4,0)</f>
        <v>Inspecciones planeadas e inspecciones no planeadas, procedimientos de programas de seguridad y salud en el trabajo</v>
      </c>
      <c r="L43" s="81" t="str">
        <f>VLOOKUP(H43,Hoja1!A$2:G$445,5,0)</f>
        <v>BRIGADAS DE EMERGENCIAS</v>
      </c>
      <c r="M43" s="56">
        <v>2</v>
      </c>
      <c r="N43" s="57">
        <v>1</v>
      </c>
      <c r="O43" s="57">
        <v>100</v>
      </c>
      <c r="P43" s="50">
        <f t="shared" si="5"/>
        <v>2</v>
      </c>
      <c r="Q43" s="50">
        <f t="shared" si="6"/>
        <v>200</v>
      </c>
      <c r="R43" s="58" t="str">
        <f t="shared" si="7"/>
        <v>B-2</v>
      </c>
      <c r="S43" s="59" t="str">
        <f t="shared" si="8"/>
        <v>II</v>
      </c>
      <c r="T43" s="60" t="str">
        <f t="shared" si="9"/>
        <v>No Aceptable o Aceptable Con Control Especifico</v>
      </c>
      <c r="U43" s="106"/>
      <c r="V43" s="81" t="str">
        <f>VLOOKUP(H43,Hoja1!A$2:G$445,6,0)</f>
        <v>MUERTE</v>
      </c>
      <c r="W43" s="61"/>
      <c r="X43" s="61"/>
      <c r="Y43" s="61"/>
      <c r="Z43" s="62" t="s">
        <v>1226</v>
      </c>
      <c r="AA43" s="55" t="str">
        <f>VLOOKUP(H43,Hoja1!A$2:G$445,7,0)</f>
        <v>ENTRENAMIENTO DE LA BRIGADA; DIVULGACIÓN DE PLAN DE EMERGENCIA</v>
      </c>
      <c r="AB43" s="61" t="s">
        <v>1207</v>
      </c>
      <c r="AC43" s="109"/>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6"/>
    </row>
  </sheetData>
  <mergeCells count="36">
    <mergeCell ref="U11:U21"/>
    <mergeCell ref="AC11:AC21"/>
    <mergeCell ref="M8:S9"/>
    <mergeCell ref="T8:T9"/>
    <mergeCell ref="U8:V9"/>
    <mergeCell ref="W8:AC9"/>
    <mergeCell ref="A11:A43"/>
    <mergeCell ref="B11:B43"/>
    <mergeCell ref="F11:F21"/>
    <mergeCell ref="C11:C21"/>
    <mergeCell ref="D11:D21"/>
    <mergeCell ref="E11:E21"/>
    <mergeCell ref="F22:F32"/>
    <mergeCell ref="E22:E32"/>
    <mergeCell ref="C22:C32"/>
    <mergeCell ref="D22:D32"/>
    <mergeCell ref="A8:A10"/>
    <mergeCell ref="B8:B10"/>
    <mergeCell ref="C8:F9"/>
    <mergeCell ref="G8:H9"/>
    <mergeCell ref="I8:I10"/>
    <mergeCell ref="J8:L9"/>
    <mergeCell ref="C2:D2"/>
    <mergeCell ref="E2:I2"/>
    <mergeCell ref="E3:I3"/>
    <mergeCell ref="C4:D4"/>
    <mergeCell ref="E4:I4"/>
    <mergeCell ref="E5:G5"/>
    <mergeCell ref="U22:U32"/>
    <mergeCell ref="AC22:AC32"/>
    <mergeCell ref="C33:C43"/>
    <mergeCell ref="D33:D43"/>
    <mergeCell ref="E33:E43"/>
    <mergeCell ref="F33:F43"/>
    <mergeCell ref="U33:U43"/>
    <mergeCell ref="AC33:AC43"/>
  </mergeCells>
  <conditionalFormatting sqref="O11:O21">
    <cfRule type="cellIs" priority="23" operator="equal" stopIfTrue="1">
      <formula>"10, 25, 50, 100"</formula>
    </cfRule>
  </conditionalFormatting>
  <conditionalFormatting sqref="T1:T10 T44:T1048576">
    <cfRule type="containsText" priority="20" dxfId="40" operator="containsText" text="No Aceptable o Aceptable con Control Especifico">
      <formula>NOT(ISERROR(SEARCH("No Aceptable o Aceptable con Control Especifico",T1)))</formula>
    </cfRule>
    <cfRule type="containsText" priority="21" dxfId="42" operator="containsText" text="No Aceptable">
      <formula>NOT(ISERROR(SEARCH("No Aceptable",T1)))</formula>
    </cfRule>
    <cfRule type="containsText" priority="22" dxfId="41" operator="containsText" text="No Aceptable o Aceptable con Control Especifico">
      <formula>NOT(ISERROR(SEARCH("No Aceptable o Aceptable con Control Especifico",T1)))</formula>
    </cfRule>
  </conditionalFormatting>
  <conditionalFormatting sqref="S1:S10 S44:S1048576">
    <cfRule type="cellIs" priority="19" dxfId="40" operator="equal">
      <formula>"II"</formula>
    </cfRule>
  </conditionalFormatting>
  <conditionalFormatting sqref="S11:S32">
    <cfRule type="cellIs" priority="15" dxfId="8" operator="equal" stopIfTrue="1">
      <formula>"IV"</formula>
    </cfRule>
    <cfRule type="cellIs" priority="16" dxfId="7" operator="equal" stopIfTrue="1">
      <formula>"III"</formula>
    </cfRule>
    <cfRule type="cellIs" priority="17" dxfId="6" operator="equal" stopIfTrue="1">
      <formula>"II"</formula>
    </cfRule>
    <cfRule type="cellIs" priority="18" dxfId="4" operator="equal" stopIfTrue="1">
      <formula>"I"</formula>
    </cfRule>
  </conditionalFormatting>
  <conditionalFormatting sqref="T11:T32">
    <cfRule type="cellIs" priority="13" dxfId="4" operator="equal" stopIfTrue="1">
      <formula>"No Aceptable"</formula>
    </cfRule>
    <cfRule type="cellIs" priority="14" dxfId="3" operator="equal" stopIfTrue="1">
      <formula>"Aceptable"</formula>
    </cfRule>
  </conditionalFormatting>
  <conditionalFormatting sqref="T11:T32">
    <cfRule type="cellIs" priority="12" dxfId="2" operator="equal" stopIfTrue="1">
      <formula>"No Aceptable o Aceptable Con Control Especifico"</formula>
    </cfRule>
  </conditionalFormatting>
  <conditionalFormatting sqref="T11:T32">
    <cfRule type="containsText" priority="11" dxfId="0" operator="containsText" stopIfTrue="1" text="Mejorable">
      <formula>NOT(ISERROR(SEARCH("Mejorable",T11)))</formula>
    </cfRule>
  </conditionalFormatting>
  <conditionalFormatting sqref="O22:O32">
    <cfRule type="cellIs" priority="10" operator="equal" stopIfTrue="1">
      <formula>"10, 25, 50, 100"</formula>
    </cfRule>
  </conditionalFormatting>
  <conditionalFormatting sqref="S33:S43">
    <cfRule type="cellIs" priority="6" dxfId="8" operator="equal" stopIfTrue="1">
      <formula>"IV"</formula>
    </cfRule>
    <cfRule type="cellIs" priority="7" dxfId="7" operator="equal" stopIfTrue="1">
      <formula>"III"</formula>
    </cfRule>
    <cfRule type="cellIs" priority="8" dxfId="6" operator="equal" stopIfTrue="1">
      <formula>"II"</formula>
    </cfRule>
    <cfRule type="cellIs" priority="9" dxfId="4" operator="equal" stopIfTrue="1">
      <formula>"I"</formula>
    </cfRule>
  </conditionalFormatting>
  <conditionalFormatting sqref="T33:T43">
    <cfRule type="cellIs" priority="4" dxfId="4" operator="equal" stopIfTrue="1">
      <formula>"No Aceptable"</formula>
    </cfRule>
    <cfRule type="cellIs" priority="5" dxfId="3" operator="equal" stopIfTrue="1">
      <formula>"Aceptable"</formula>
    </cfRule>
  </conditionalFormatting>
  <conditionalFormatting sqref="T33:T43">
    <cfRule type="cellIs" priority="3" dxfId="2" operator="equal" stopIfTrue="1">
      <formula>"No Aceptable o Aceptable Con Control Especifico"</formula>
    </cfRule>
  </conditionalFormatting>
  <conditionalFormatting sqref="T33:T43">
    <cfRule type="containsText" priority="2" dxfId="0" operator="containsText" stopIfTrue="1" text="Mejorable">
      <formula>NOT(ISERROR(SEARCH("Mejorable",T33)))</formula>
    </cfRule>
  </conditionalFormatting>
  <conditionalFormatting sqref="O33:O43">
    <cfRule type="cellIs" priority="1" operator="equal" stopIfTrue="1">
      <formula>"10, 25, 50, 100"</formula>
    </cfRule>
  </conditionalFormatting>
  <dataValidations count="4">
    <dataValidation type="whole" allowBlank="1" showInputMessage="1" showErrorMessage="1" prompt="1 Esporadica (EE)_x000a_2 Ocasional (EO)_x000a_3 Frecuente (EF)_x000a_4 continua (EC)" sqref="N11:N4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3">
      <formula1>10</formula1>
      <formula2>100</formula2>
    </dataValidation>
    <dataValidation type="list" allowBlank="1" showInputMessage="1" showErrorMessage="1" sqref="H11:H43">
      <formula1>Hoja1!$A$2:$A$445</formula1>
    </dataValidation>
    <dataValidation type="list" allowBlank="1" showInputMessage="1" showErrorMessage="1" sqref="E11 E22 E33">
      <formula1>Hoja2!$A$2:$A$82</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6"/>
  <sheetViews>
    <sheetView showGridLines="0" zoomScale="80" zoomScaleNormal="80" workbookViewId="0" topLeftCell="A1">
      <selection activeCell="D11" sqref="D11:D2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1222</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1236</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4"/>
      <c r="F6" s="44"/>
      <c r="G6" s="44"/>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4"/>
      <c r="F7" s="44"/>
      <c r="G7" s="44"/>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5" t="s">
        <v>13</v>
      </c>
      <c r="D10" s="45" t="s">
        <v>14</v>
      </c>
      <c r="E10" s="45" t="s">
        <v>1077</v>
      </c>
      <c r="F10" s="45" t="s">
        <v>15</v>
      </c>
      <c r="G10" s="45" t="s">
        <v>16</v>
      </c>
      <c r="H10" s="45" t="s">
        <v>17</v>
      </c>
      <c r="I10" s="141"/>
      <c r="J10" s="45" t="s">
        <v>18</v>
      </c>
      <c r="K10" s="45" t="s">
        <v>19</v>
      </c>
      <c r="L10" s="45" t="s">
        <v>20</v>
      </c>
      <c r="M10" s="45" t="s">
        <v>21</v>
      </c>
      <c r="N10" s="45" t="s">
        <v>22</v>
      </c>
      <c r="O10" s="45" t="s">
        <v>37</v>
      </c>
      <c r="P10" s="45" t="s">
        <v>36</v>
      </c>
      <c r="Q10" s="45" t="s">
        <v>23</v>
      </c>
      <c r="R10" s="45" t="s">
        <v>38</v>
      </c>
      <c r="S10" s="45" t="s">
        <v>24</v>
      </c>
      <c r="T10" s="45" t="s">
        <v>25</v>
      </c>
      <c r="U10" s="45" t="s">
        <v>39</v>
      </c>
      <c r="V10" s="45" t="s">
        <v>26</v>
      </c>
      <c r="W10" s="45" t="s">
        <v>8</v>
      </c>
      <c r="X10" s="45" t="s">
        <v>9</v>
      </c>
      <c r="Y10" s="45" t="s">
        <v>10</v>
      </c>
      <c r="Z10" s="45" t="s">
        <v>31</v>
      </c>
      <c r="AA10" s="45" t="s">
        <v>27</v>
      </c>
      <c r="AB10" s="45" t="s">
        <v>28</v>
      </c>
      <c r="AC10" s="4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13" t="s">
        <v>1237</v>
      </c>
      <c r="B11" s="113" t="s">
        <v>1195</v>
      </c>
      <c r="C11" s="112" t="str">
        <f>VLOOKUP(E11,Hoja2!A$2:C$82,2,0)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11" s="116" t="str">
        <f>VLOOKUP(E11,Hoja2!A$2:C$82,3,0)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11" s="110" t="s">
        <v>1045</v>
      </c>
      <c r="F11" s="110" t="s">
        <v>1217</v>
      </c>
      <c r="G11" s="81" t="str">
        <f>VLOOKUP(H11,Hoja1!A$1:G$445,2,0)</f>
        <v>Bacteria</v>
      </c>
      <c r="H11" s="48" t="s">
        <v>108</v>
      </c>
      <c r="I11" s="81" t="str">
        <f>VLOOKUP(H11,Hoja1!A$2:G$445,3,0)</f>
        <v>Infecciones producidas por Bacterianas</v>
      </c>
      <c r="J11" s="80"/>
      <c r="K11" s="81" t="str">
        <f>VLOOKUP(H11,Hoja1!A$2:G$445,4,0)</f>
        <v>Inspecciones planeadas e inspecciones no planeadas, procedimientos de programas de seguridad y salud en el trabajo</v>
      </c>
      <c r="L11" s="81" t="str">
        <f>VLOOKUP(H11,Hoja1!A$2:G$445,5,0)</f>
        <v>Programa de vacunación, bota pantalon, overol, guantes, tapabocas, mascarillas con filtos</v>
      </c>
      <c r="M11" s="80">
        <v>2</v>
      </c>
      <c r="N11" s="50">
        <v>3</v>
      </c>
      <c r="O11" s="50">
        <v>10</v>
      </c>
      <c r="P11" s="50">
        <f>M11*N11</f>
        <v>6</v>
      </c>
      <c r="Q11" s="50">
        <f>O11*P11</f>
        <v>60</v>
      </c>
      <c r="R11" s="51" t="str">
        <f>IF(P11=40,"MA-40",IF(P11=30,"MA-30",IF(P11=20,"A-20",IF(P11=10,"A-10",IF(P11=24,"MA-24",IF(P11=18,"A-18",IF(P11=12,"A-12",IF(P11=6,"M-6",IF(P11=8,"M-8",IF(P11=6,"M-6",IF(P11=4,"B-4",IF(P11=2,"B-2",))))))))))))</f>
        <v>M-6</v>
      </c>
      <c r="S11" s="52" t="str">
        <f aca="true" t="shared" si="0" ref="S11:S36">IF(Q11&lt;=20,"IV",IF(Q11&lt;=120,"III",IF(Q11&lt;=500,"II",IF(Q11&lt;=4000,"I"))))</f>
        <v>III</v>
      </c>
      <c r="T11" s="53" t="str">
        <f>IF(S11=0,"",IF(S11="IV","Aceptable",IF(S11="III","Mejorable",IF(S11="II","No Aceptable o Aceptable Con Control Especifico",IF(S11="I","No Aceptable","")))))</f>
        <v>Mejorable</v>
      </c>
      <c r="U11" s="111">
        <v>15</v>
      </c>
      <c r="V11" s="81" t="str">
        <f>VLOOKUP(H11,Hoja1!A$2:G$445,6,0)</f>
        <v xml:space="preserve">Enfermedades Infectocontagiosas
</v>
      </c>
      <c r="W11" s="54"/>
      <c r="X11" s="54"/>
      <c r="Y11" s="54"/>
      <c r="Z11" s="55"/>
      <c r="AA11" s="55" t="str">
        <f>VLOOKUP(H11,Hoja1!A$2:G$445,7,0)</f>
        <v xml:space="preserve">Riesgo Biológico, Autocuidado y/o Uso y manejo adecuado de E.P.P.
</v>
      </c>
      <c r="AB11" s="111" t="s">
        <v>1200</v>
      </c>
      <c r="AC11" s="112"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14"/>
      <c r="B12" s="114"/>
      <c r="C12" s="108"/>
      <c r="D12" s="117"/>
      <c r="E12" s="103"/>
      <c r="F12" s="103"/>
      <c r="G12" s="81" t="str">
        <f>VLOOKUP(H12,Hoja1!A$1:G$445,2,0)</f>
        <v>Hongos</v>
      </c>
      <c r="H12" s="48" t="s">
        <v>117</v>
      </c>
      <c r="I12" s="81" t="str">
        <f>VLOOKUP(H12,Hoja1!A$2:G$445,3,0)</f>
        <v>Micosis</v>
      </c>
      <c r="J12" s="56"/>
      <c r="K12" s="81" t="str">
        <f>VLOOKUP(H12,Hoja1!A$2:G$445,4,0)</f>
        <v>Inspecciones planeadas e inspecciones no planeadas, procedimientos de programas de seguridad y salud en el trabajo</v>
      </c>
      <c r="L12" s="81" t="str">
        <f>VLOOKUP(H12,Hoja1!A$2:G$445,5,0)</f>
        <v>Programa de vacunación, éxamenes periódicos</v>
      </c>
      <c r="M12" s="56">
        <v>2</v>
      </c>
      <c r="N12" s="57">
        <v>3</v>
      </c>
      <c r="O12" s="57">
        <v>10</v>
      </c>
      <c r="P12" s="50">
        <f aca="true" t="shared" si="1" ref="P12:P36">M12*N12</f>
        <v>6</v>
      </c>
      <c r="Q12" s="50">
        <f aca="true" t="shared" si="2" ref="Q12:Q36">O12*P12</f>
        <v>60</v>
      </c>
      <c r="R12" s="58" t="str">
        <f aca="true" t="shared" si="3" ref="R12:R36">IF(P12=40,"MA-40",IF(P12=30,"MA-30",IF(P12=20,"A-20",IF(P12=10,"A-10",IF(P12=24,"MA-24",IF(P12=18,"A-18",IF(P12=12,"A-12",IF(P12=6,"M-6",IF(P12=8,"M-8",IF(P12=6,"M-6",IF(P12=4,"B-4",IF(P12=2,"B-2",))))))))))))</f>
        <v>M-6</v>
      </c>
      <c r="S12" s="59" t="str">
        <f t="shared" si="0"/>
        <v>III</v>
      </c>
      <c r="T12" s="60" t="str">
        <f aca="true" t="shared" si="4" ref="T12:T36">IF(S12=0,"",IF(S12="IV","Aceptable",IF(S12="III","Mejorable",IF(S12="II","No Aceptable o Aceptable Con Control Especifico",IF(S12="I","No Aceptable","")))))</f>
        <v>Mejorable</v>
      </c>
      <c r="U12" s="105"/>
      <c r="V12" s="81" t="str">
        <f>VLOOKUP(H12,Hoja1!A$2:G$445,6,0)</f>
        <v>Micosis</v>
      </c>
      <c r="W12" s="61"/>
      <c r="X12" s="61"/>
      <c r="Y12" s="61"/>
      <c r="Z12" s="62"/>
      <c r="AA12" s="55" t="str">
        <f>VLOOKUP(H12,Hoja1!A$2:G$445,7,0)</f>
        <v xml:space="preserve">Riesgo Biológico, Autocuidado y/o Uso y manejo adecuado de E.P.P.
</v>
      </c>
      <c r="AB12" s="105"/>
      <c r="AC12" s="10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81" t="str">
        <f>VLOOKUP(H13,Hoja1!A$1:G$445,2,0)</f>
        <v>Virus</v>
      </c>
      <c r="H13" s="48" t="s">
        <v>120</v>
      </c>
      <c r="I13" s="81" t="str">
        <f>VLOOKUP(H13,Hoja1!A$2:G$445,3,0)</f>
        <v>Infecciones Virales</v>
      </c>
      <c r="J13" s="56"/>
      <c r="K13" s="81" t="str">
        <f>VLOOKUP(H13,Hoja1!A$2:G$445,4,0)</f>
        <v>Inspecciones planeadas e inspecciones no planeadas, procedimientos de programas de seguridad y salud en el trabajo</v>
      </c>
      <c r="L13" s="81" t="str">
        <f>VLOOKUP(H13,Hoja1!A$2:G$445,5,0)</f>
        <v>Programa de vacunación, bota pantalon, overol, guantes, tapabocas, mascarillas con filtos</v>
      </c>
      <c r="M13" s="56">
        <v>2</v>
      </c>
      <c r="N13" s="57">
        <v>3</v>
      </c>
      <c r="O13" s="57">
        <v>10</v>
      </c>
      <c r="P13" s="50">
        <f t="shared" si="1"/>
        <v>6</v>
      </c>
      <c r="Q13" s="50">
        <f t="shared" si="2"/>
        <v>60</v>
      </c>
      <c r="R13" s="58" t="str">
        <f t="shared" si="3"/>
        <v>M-6</v>
      </c>
      <c r="S13" s="59" t="str">
        <f t="shared" si="0"/>
        <v>III</v>
      </c>
      <c r="T13" s="60" t="str">
        <f t="shared" si="4"/>
        <v>Mejorable</v>
      </c>
      <c r="U13" s="105"/>
      <c r="V13" s="81" t="str">
        <f>VLOOKUP(H13,Hoja1!A$2:G$445,6,0)</f>
        <v xml:space="preserve">Enfermedades Infectocontagiosas
</v>
      </c>
      <c r="W13" s="61"/>
      <c r="X13" s="61"/>
      <c r="Y13" s="61"/>
      <c r="Z13" s="62"/>
      <c r="AA13" s="55" t="str">
        <f>VLOOKUP(H13,Hoja1!A$2:G$445,7,0)</f>
        <v xml:space="preserve">Riesgo Biológico, Autocuidado y/o Uso y manejo adecuado de E.P.P.
</v>
      </c>
      <c r="AB13" s="106"/>
      <c r="AC13" s="10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14"/>
      <c r="B14" s="114"/>
      <c r="C14" s="108"/>
      <c r="D14" s="117"/>
      <c r="E14" s="103"/>
      <c r="F14" s="103"/>
      <c r="G14" s="81" t="str">
        <f>VLOOKUP(H14,Hoja1!A$1:G$445,2,0)</f>
        <v>INFRAROJA, ULTRAVIOLETA, VISIBLE, RADIOFRECUENCIA, MICROONDAS, LASER</v>
      </c>
      <c r="H14" s="48" t="s">
        <v>67</v>
      </c>
      <c r="I14" s="81" t="str">
        <f>VLOOKUP(H14,Hoja1!A$2:G$445,3,0)</f>
        <v>CÁNCER, LESIONES DÉRMICAS Y OCULARES</v>
      </c>
      <c r="J14" s="56"/>
      <c r="K14" s="81" t="str">
        <f>VLOOKUP(H14,Hoja1!A$2:G$445,4,0)</f>
        <v>Inspecciones planeadas e inspecciones no planeadas, procedimientos de programas de seguridad y salud en el trabajo</v>
      </c>
      <c r="L14" s="81" t="str">
        <f>VLOOKUP(H14,Hoja1!A$2:G$445,5,0)</f>
        <v>PROGRAMA BLOQUEADOR SOLAR</v>
      </c>
      <c r="M14" s="56">
        <v>2</v>
      </c>
      <c r="N14" s="57">
        <v>3</v>
      </c>
      <c r="O14" s="57">
        <v>10</v>
      </c>
      <c r="P14" s="50">
        <f t="shared" si="1"/>
        <v>6</v>
      </c>
      <c r="Q14" s="50">
        <f t="shared" si="2"/>
        <v>60</v>
      </c>
      <c r="R14" s="58" t="str">
        <f t="shared" si="3"/>
        <v>M-6</v>
      </c>
      <c r="S14" s="59" t="str">
        <f t="shared" si="0"/>
        <v>III</v>
      </c>
      <c r="T14" s="60" t="str">
        <f t="shared" si="4"/>
        <v>Mejorable</v>
      </c>
      <c r="U14" s="105"/>
      <c r="V14" s="81" t="str">
        <f>VLOOKUP(H14,Hoja1!A$2:G$445,6,0)</f>
        <v>CÁNCER</v>
      </c>
      <c r="W14" s="61"/>
      <c r="X14" s="61"/>
      <c r="Y14" s="61"/>
      <c r="Z14" s="62"/>
      <c r="AA14" s="55" t="str">
        <f>VLOOKUP(H14,Hoja1!A$2:G$445,7,0)</f>
        <v>N/A</v>
      </c>
      <c r="AB14" s="61" t="s">
        <v>1201</v>
      </c>
      <c r="AC14" s="10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5.5" customHeight="1">
      <c r="A15" s="114"/>
      <c r="B15" s="114"/>
      <c r="C15" s="108"/>
      <c r="D15" s="117"/>
      <c r="E15" s="103"/>
      <c r="F15" s="103"/>
      <c r="G15" s="81" t="str">
        <f>VLOOKUP(H15,Hoja1!A$1:G$445,2,0)</f>
        <v>GASES Y VAPORES</v>
      </c>
      <c r="H15" s="48" t="s">
        <v>250</v>
      </c>
      <c r="I15" s="81" t="str">
        <f>VLOOKUP(H15,Hoja1!A$2:G$445,3,0)</f>
        <v xml:space="preserve"> LESIONES EN LA PIEL, IRRITACIÓN EN VÍAS  RESPIRATORIAS, MUERTE</v>
      </c>
      <c r="J15" s="56"/>
      <c r="K15" s="81" t="str">
        <f>VLOOKUP(H15,Hoja1!A$2:G$445,4,0)</f>
        <v>Inspecciones planeadas e inspecciones no planeadas, procedimientos de programas de seguridad y salud en el trabajo</v>
      </c>
      <c r="L15" s="81" t="str">
        <f>VLOOKUP(H15,Hoja1!A$2:G$445,5,0)</f>
        <v>EPP TAPABOCAS, CARETAS CON FILTROS</v>
      </c>
      <c r="M15" s="56">
        <v>2</v>
      </c>
      <c r="N15" s="57">
        <v>3</v>
      </c>
      <c r="O15" s="57">
        <v>25</v>
      </c>
      <c r="P15" s="50">
        <f t="shared" si="1"/>
        <v>6</v>
      </c>
      <c r="Q15" s="50">
        <f t="shared" si="2"/>
        <v>150</v>
      </c>
      <c r="R15" s="58" t="str">
        <f t="shared" si="3"/>
        <v>M-6</v>
      </c>
      <c r="S15" s="59" t="str">
        <f t="shared" si="0"/>
        <v>II</v>
      </c>
      <c r="T15" s="60" t="str">
        <f t="shared" si="4"/>
        <v>No Aceptable o Aceptable Con Control Especifico</v>
      </c>
      <c r="U15" s="105"/>
      <c r="V15" s="81" t="str">
        <f>VLOOKUP(H15,Hoja1!A$2:G$445,6,0)</f>
        <v xml:space="preserve"> MUERTE</v>
      </c>
      <c r="W15" s="61"/>
      <c r="X15" s="61"/>
      <c r="Y15" s="61"/>
      <c r="Z15" s="62"/>
      <c r="AA15" s="55" t="str">
        <f>VLOOKUP(H15,Hoja1!A$2:G$445,7,0)</f>
        <v>USO Y MANEJO ADECUADO DE E.P.P.</v>
      </c>
      <c r="AB15" s="61" t="s">
        <v>1219</v>
      </c>
      <c r="AC15" s="10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7.5" customHeight="1">
      <c r="A16" s="114"/>
      <c r="B16" s="114"/>
      <c r="C16" s="108"/>
      <c r="D16" s="117"/>
      <c r="E16" s="103"/>
      <c r="F16" s="103"/>
      <c r="G16" s="81" t="str">
        <f>VLOOKUP(H16,Hoja1!A$1:G$445,2,0)</f>
        <v>NATURALEZA DE LA TAREA</v>
      </c>
      <c r="H16" s="48" t="s">
        <v>76</v>
      </c>
      <c r="I16" s="81" t="str">
        <f>VLOOKUP(H16,Hoja1!A$2:G$445,3,0)</f>
        <v>ESTRÉS,  TRANSTORNOS DEL SUEÑO</v>
      </c>
      <c r="J16" s="56"/>
      <c r="K16" s="81" t="str">
        <f>VLOOKUP(H16,Hoja1!A$2:G$445,4,0)</f>
        <v>N/A</v>
      </c>
      <c r="L16" s="81" t="str">
        <f>VLOOKUP(H16,Hoja1!A$2:G$445,5,0)</f>
        <v>PVE PSICOSOCIAL</v>
      </c>
      <c r="M16" s="56">
        <v>2</v>
      </c>
      <c r="N16" s="57">
        <v>3</v>
      </c>
      <c r="O16" s="57">
        <v>10</v>
      </c>
      <c r="P16" s="50">
        <f t="shared" si="1"/>
        <v>6</v>
      </c>
      <c r="Q16" s="50">
        <f t="shared" si="2"/>
        <v>60</v>
      </c>
      <c r="R16" s="58" t="str">
        <f t="shared" si="3"/>
        <v>M-6</v>
      </c>
      <c r="S16" s="59" t="str">
        <f t="shared" si="0"/>
        <v>III</v>
      </c>
      <c r="T16" s="60" t="str">
        <f t="shared" si="4"/>
        <v>Mejorable</v>
      </c>
      <c r="U16" s="105"/>
      <c r="V16" s="81" t="str">
        <f>VLOOKUP(H16,Hoja1!A$2:G$445,6,0)</f>
        <v>ESTRÉS</v>
      </c>
      <c r="W16" s="61"/>
      <c r="X16" s="61"/>
      <c r="Y16" s="61"/>
      <c r="Z16" s="62"/>
      <c r="AA16" s="55" t="str">
        <f>VLOOKUP(H16,Hoja1!A$2:G$445,7,0)</f>
        <v>N/A</v>
      </c>
      <c r="AB16" s="61" t="s">
        <v>1202</v>
      </c>
      <c r="AC16" s="10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14"/>
      <c r="B17" s="114"/>
      <c r="C17" s="108"/>
      <c r="D17" s="117"/>
      <c r="E17" s="103"/>
      <c r="F17" s="103"/>
      <c r="G17" s="81" t="str">
        <f>VLOOKUP(H17,Hoja1!A$1:G$445,2,0)</f>
        <v>Forzadas, Prolongadas</v>
      </c>
      <c r="H17" s="48" t="s">
        <v>40</v>
      </c>
      <c r="I17" s="81" t="str">
        <f>VLOOKUP(H17,Hoja1!A$2:G$445,3,0)</f>
        <v xml:space="preserve">Lesiones osteomusculares, lesiones osteoarticulares
</v>
      </c>
      <c r="J17" s="56"/>
      <c r="K17" s="81" t="str">
        <f>VLOOKUP(H17,Hoja1!A$2:G$445,4,0)</f>
        <v>Inspecciones planeadas e inspecciones no planeadas, procedimientos de programas de seguridad y salud en el trabajo</v>
      </c>
      <c r="L17" s="81" t="str">
        <f>VLOOKUP(H17,Hoja1!A$2:G$445,5,0)</f>
        <v>PVE Biomecánico, programa pausas activas, exámenes periódicos, recomendaciones, control de posturas</v>
      </c>
      <c r="M17" s="56">
        <v>2</v>
      </c>
      <c r="N17" s="57">
        <v>3</v>
      </c>
      <c r="O17" s="57">
        <v>25</v>
      </c>
      <c r="P17" s="50">
        <f t="shared" si="1"/>
        <v>6</v>
      </c>
      <c r="Q17" s="50">
        <f t="shared" si="2"/>
        <v>150</v>
      </c>
      <c r="R17" s="58" t="str">
        <f t="shared" si="3"/>
        <v>M-6</v>
      </c>
      <c r="S17" s="59" t="str">
        <f t="shared" si="0"/>
        <v>II</v>
      </c>
      <c r="T17" s="60" t="str">
        <f t="shared" si="4"/>
        <v>No Aceptable o Aceptable Con Control Especifico</v>
      </c>
      <c r="U17" s="105"/>
      <c r="V17" s="81" t="str">
        <f>VLOOKUP(H17,Hoja1!A$2:G$445,6,0)</f>
        <v>Enfermedades Osteomusculares</v>
      </c>
      <c r="W17" s="61"/>
      <c r="X17" s="61"/>
      <c r="Y17" s="61"/>
      <c r="Z17" s="62"/>
      <c r="AA17" s="55" t="str">
        <f>VLOOKUP(H17,Hoja1!A$2:G$445,7,0)</f>
        <v>Prevención en lesiones osteomusculares, líderes de pausas activas</v>
      </c>
      <c r="AB17" s="61" t="s">
        <v>1203</v>
      </c>
      <c r="AC17" s="10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14"/>
      <c r="B18" s="114"/>
      <c r="C18" s="108"/>
      <c r="D18" s="117"/>
      <c r="E18" s="103"/>
      <c r="F18" s="103"/>
      <c r="G18" s="81" t="str">
        <f>VLOOKUP(H18,Hoja1!A$1:G$445,2,0)</f>
        <v>Atropellamiento, Envestir</v>
      </c>
      <c r="H18" s="48" t="s">
        <v>1187</v>
      </c>
      <c r="I18" s="81" t="str">
        <f>VLOOKUP(H18,Hoja1!A$2:G$445,3,0)</f>
        <v>Lesiones, pérdidas materiales, muerte</v>
      </c>
      <c r="J18" s="56"/>
      <c r="K18" s="81" t="str">
        <f>VLOOKUP(H18,Hoja1!A$2:G$445,4,0)</f>
        <v>Inspecciones planeadas e inspecciones no planeadas, procedimientos de programas de seguridad y salud en el trabajo</v>
      </c>
      <c r="L18" s="81" t="str">
        <f>VLOOKUP(H18,Hoja1!A$2:G$445,5,0)</f>
        <v>Programa de seguridad vial, señalización</v>
      </c>
      <c r="M18" s="56">
        <v>2</v>
      </c>
      <c r="N18" s="57">
        <v>3</v>
      </c>
      <c r="O18" s="57">
        <v>60</v>
      </c>
      <c r="P18" s="50">
        <f t="shared" si="1"/>
        <v>6</v>
      </c>
      <c r="Q18" s="50">
        <f t="shared" si="2"/>
        <v>360</v>
      </c>
      <c r="R18" s="58" t="str">
        <f t="shared" si="3"/>
        <v>M-6</v>
      </c>
      <c r="S18" s="59" t="str">
        <f t="shared" si="0"/>
        <v>II</v>
      </c>
      <c r="T18" s="60" t="str">
        <f t="shared" si="4"/>
        <v>No Aceptable o Aceptable Con Control Especifico</v>
      </c>
      <c r="U18" s="105"/>
      <c r="V18" s="81" t="str">
        <f>VLOOKUP(H18,Hoja1!A$2:G$445,6,0)</f>
        <v>Muerte</v>
      </c>
      <c r="W18" s="61"/>
      <c r="X18" s="61"/>
      <c r="Y18" s="61"/>
      <c r="Z18" s="62"/>
      <c r="AA18" s="55" t="str">
        <f>VLOOKUP(H18,Hoja1!A$2:G$445,7,0)</f>
        <v>Seguridad vial y manejo defensivo, aseguramiento de áreas de trabajo</v>
      </c>
      <c r="AB18" s="61" t="s">
        <v>1204</v>
      </c>
      <c r="AC18" s="10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114"/>
      <c r="B19" s="114"/>
      <c r="C19" s="108"/>
      <c r="D19" s="117"/>
      <c r="E19" s="103"/>
      <c r="F19" s="103"/>
      <c r="G19" s="81" t="str">
        <f>VLOOKUP(H19,Hoja1!A$1:G$445,2,0)</f>
        <v>Ingreso a pozos, Red de acueducto o excavaciones</v>
      </c>
      <c r="H19" s="48" t="s">
        <v>571</v>
      </c>
      <c r="I19" s="81" t="str">
        <f>VLOOKUP(H19,Hoja1!A$2:G$445,3,0)</f>
        <v>Intoxicación, asfixicia, daños vías resiratorias, muerte</v>
      </c>
      <c r="J19" s="56"/>
      <c r="K19" s="81" t="str">
        <f>VLOOKUP(H19,Hoja1!A$2:G$445,4,0)</f>
        <v>Inspecciones planeadas e inspecciones no planeadas, procedimientos de programas de seguridad y salud en el trabajo</v>
      </c>
      <c r="L19" s="81" t="str">
        <f>VLOOKUP(H19,Hoja1!A$2:G$445,5,0)</f>
        <v>E.P.P. Colectivos, Tripoide</v>
      </c>
      <c r="M19" s="56">
        <v>2</v>
      </c>
      <c r="N19" s="57">
        <v>3</v>
      </c>
      <c r="O19" s="57">
        <v>25</v>
      </c>
      <c r="P19" s="50">
        <f t="shared" si="1"/>
        <v>6</v>
      </c>
      <c r="Q19" s="50">
        <f t="shared" si="2"/>
        <v>150</v>
      </c>
      <c r="R19" s="58" t="str">
        <f t="shared" si="3"/>
        <v>M-6</v>
      </c>
      <c r="S19" s="59" t="str">
        <f t="shared" si="0"/>
        <v>II</v>
      </c>
      <c r="T19" s="60" t="str">
        <f t="shared" si="4"/>
        <v>No Aceptable o Aceptable Con Control Especifico</v>
      </c>
      <c r="U19" s="105"/>
      <c r="V19" s="81" t="str">
        <f>VLOOKUP(H19,Hoja1!A$2:G$445,6,0)</f>
        <v>Muerte</v>
      </c>
      <c r="W19" s="61"/>
      <c r="X19" s="61"/>
      <c r="Y19" s="61"/>
      <c r="Z19" s="62"/>
      <c r="AA19" s="55" t="str">
        <f>VLOOKUP(H19,Hoja1!A$2:G$445,7,0)</f>
        <v>Trabajo seguro en espacios confinados y manejo de medidores de gases, diligenciamiento de permisos de trabajos, uso y manejo adecuado de E.P.P.</v>
      </c>
      <c r="AB19" s="61" t="s">
        <v>1238</v>
      </c>
      <c r="AC19" s="10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38.25">
      <c r="A20" s="114"/>
      <c r="B20" s="114"/>
      <c r="C20" s="108"/>
      <c r="D20" s="117"/>
      <c r="E20" s="103"/>
      <c r="F20" s="103"/>
      <c r="G20" s="81" t="str">
        <f>VLOOKUP(H20,Hoja1!A$1:G$445,2,0)</f>
        <v>Superficies de trabajo irregulares o deslizantes</v>
      </c>
      <c r="H20" s="48" t="s">
        <v>597</v>
      </c>
      <c r="I20" s="81" t="str">
        <f>VLOOKUP(H20,Hoja1!A$2:G$445,3,0)</f>
        <v>Caidas del mismo nivel, fracturas, golpe con objetos, caídas de objetos, obstrucción de rutas de evacuación</v>
      </c>
      <c r="J20" s="56"/>
      <c r="K20" s="81" t="str">
        <f>VLOOKUP(H20,Hoja1!A$2:G$445,4,0)</f>
        <v>N/A</v>
      </c>
      <c r="L20" s="81" t="str">
        <f>VLOOKUP(H20,Hoja1!A$2:G$445,5,0)</f>
        <v>N/A</v>
      </c>
      <c r="M20" s="56">
        <v>2</v>
      </c>
      <c r="N20" s="57">
        <v>2</v>
      </c>
      <c r="O20" s="57">
        <v>10</v>
      </c>
      <c r="P20" s="50">
        <f t="shared" si="1"/>
        <v>4</v>
      </c>
      <c r="Q20" s="50">
        <f t="shared" si="2"/>
        <v>40</v>
      </c>
      <c r="R20" s="58" t="str">
        <f t="shared" si="3"/>
        <v>B-4</v>
      </c>
      <c r="S20" s="59" t="str">
        <f t="shared" si="0"/>
        <v>III</v>
      </c>
      <c r="T20" s="60" t="str">
        <f t="shared" si="4"/>
        <v>Mejorable</v>
      </c>
      <c r="U20" s="105"/>
      <c r="V20" s="81" t="str">
        <f>VLOOKUP(H20,Hoja1!A$2:G$445,6,0)</f>
        <v>Caídas de distinto nivel</v>
      </c>
      <c r="W20" s="61"/>
      <c r="X20" s="61"/>
      <c r="Y20" s="61"/>
      <c r="Z20" s="62"/>
      <c r="AA20" s="55" t="str">
        <f>VLOOKUP(H20,Hoja1!A$2:G$445,7,0)</f>
        <v>Pautas Básicas en orden y aseo en el lugar de trabajo, actos y condiciones inseguras</v>
      </c>
      <c r="AB20" s="61" t="s">
        <v>1205</v>
      </c>
      <c r="AC20" s="108"/>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71.25" customHeight="1">
      <c r="A21" s="114"/>
      <c r="B21" s="114"/>
      <c r="C21" s="108"/>
      <c r="D21" s="117"/>
      <c r="E21" s="103"/>
      <c r="F21" s="103"/>
      <c r="G21" s="81" t="str">
        <f>VLOOKUP(H21,Hoja1!A$1:G$445,2,0)</f>
        <v>Atraco, golpiza, atentados y secuestrados</v>
      </c>
      <c r="H21" s="48" t="s">
        <v>57</v>
      </c>
      <c r="I21" s="81" t="str">
        <f>VLOOKUP(H21,Hoja1!A$2:G$445,3,0)</f>
        <v>Estrés, golpes, Secuestros</v>
      </c>
      <c r="J21" s="56"/>
      <c r="K21" s="81" t="str">
        <f>VLOOKUP(H21,Hoja1!A$2:G$445,4,0)</f>
        <v>Inspecciones planeadas e inspecciones no planeadas, procedimientos de programas de seguridad y salud en el trabajo</v>
      </c>
      <c r="L21" s="81" t="str">
        <f>VLOOKUP(H21,Hoja1!A$2:G$445,5,0)</f>
        <v xml:space="preserve">Uniformes Corporativos, Caquetas corporativas, Carnetización
</v>
      </c>
      <c r="M21" s="56">
        <v>2</v>
      </c>
      <c r="N21" s="57">
        <v>3</v>
      </c>
      <c r="O21" s="57">
        <v>60</v>
      </c>
      <c r="P21" s="50">
        <f t="shared" si="1"/>
        <v>6</v>
      </c>
      <c r="Q21" s="50">
        <f t="shared" si="2"/>
        <v>360</v>
      </c>
      <c r="R21" s="58" t="str">
        <f t="shared" si="3"/>
        <v>M-6</v>
      </c>
      <c r="S21" s="59" t="str">
        <f t="shared" si="0"/>
        <v>II</v>
      </c>
      <c r="T21" s="60" t="str">
        <f t="shared" si="4"/>
        <v>No Aceptable o Aceptable Con Control Especifico</v>
      </c>
      <c r="U21" s="105"/>
      <c r="V21" s="81" t="str">
        <f>VLOOKUP(H21,Hoja1!A$2:G$445,6,0)</f>
        <v>Secuestros</v>
      </c>
      <c r="W21" s="61"/>
      <c r="X21" s="61"/>
      <c r="Y21" s="61"/>
      <c r="Z21" s="62"/>
      <c r="AA21" s="55" t="str">
        <f>VLOOKUP(H21,Hoja1!A$2:G$445,7,0)</f>
        <v>N/A</v>
      </c>
      <c r="AB21" s="61" t="s">
        <v>1206</v>
      </c>
      <c r="AC21" s="108"/>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89.25">
      <c r="A22" s="114"/>
      <c r="B22" s="114"/>
      <c r="C22" s="108"/>
      <c r="D22" s="117"/>
      <c r="E22" s="103"/>
      <c r="F22" s="103"/>
      <c r="G22" s="81" t="str">
        <f>VLOOKUP(H22,Hoja1!A$1:G$445,2,0)</f>
        <v>MANTENIMIENTO DE PUENTE GRUAS, LIMPIEZA DE CANALES, MANTENIMIENTO DE INSTALACIONES LOCATIVAS, MANTENIMIENTO Y REPARACIÓN DE POZOS</v>
      </c>
      <c r="H22" s="48" t="s">
        <v>624</v>
      </c>
      <c r="I22" s="81" t="str">
        <f>VLOOKUP(H22,Hoja1!A$2:G$445,3,0)</f>
        <v>LESIONES, FRACTURAS, MUERTE</v>
      </c>
      <c r="J22" s="56"/>
      <c r="K22" s="81" t="str">
        <f>VLOOKUP(H22,Hoja1!A$2:G$445,4,0)</f>
        <v>Inspecciones planeadas e inspecciones no planeadas, procedimientos de programas de seguridad y salud en el trabajo</v>
      </c>
      <c r="L22" s="81" t="str">
        <f>VLOOKUP(H22,Hoja1!A$2:G$445,5,0)</f>
        <v>EPP</v>
      </c>
      <c r="M22" s="56">
        <v>2</v>
      </c>
      <c r="N22" s="57">
        <v>2</v>
      </c>
      <c r="O22" s="57">
        <v>60</v>
      </c>
      <c r="P22" s="50">
        <f t="shared" si="1"/>
        <v>4</v>
      </c>
      <c r="Q22" s="50">
        <f t="shared" si="2"/>
        <v>240</v>
      </c>
      <c r="R22" s="58" t="str">
        <f t="shared" si="3"/>
        <v>B-4</v>
      </c>
      <c r="S22" s="59" t="str">
        <f t="shared" si="0"/>
        <v>II</v>
      </c>
      <c r="T22" s="60" t="str">
        <f t="shared" si="4"/>
        <v>No Aceptable o Aceptable Con Control Especifico</v>
      </c>
      <c r="U22" s="105"/>
      <c r="V22" s="81" t="str">
        <f>VLOOKUP(H22,Hoja1!A$2:G$445,6,0)</f>
        <v>MUERTE</v>
      </c>
      <c r="W22" s="61"/>
      <c r="X22" s="61"/>
      <c r="Y22" s="61"/>
      <c r="Z22" s="62"/>
      <c r="AA22" s="55" t="str">
        <f>VLOOKUP(H22,Hoja1!A$2:G$445,7,0)</f>
        <v>CERTIFICACIÓN Y/O ENTRENAMIENTO EN TRABAJO SEGURO EN ALTURAS; DILGENCIAMIENTO DE PERMISO DE TRABAJO; USO Y MANEJO ADECUADO DE E.P.P.; ARME Y DESARME DE ANDAMIOS</v>
      </c>
      <c r="AB22" s="61" t="s">
        <v>1229</v>
      </c>
      <c r="AC22" s="108"/>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114"/>
      <c r="B23" s="114"/>
      <c r="C23" s="108"/>
      <c r="D23" s="117"/>
      <c r="E23" s="103"/>
      <c r="F23" s="103"/>
      <c r="G23" s="81" t="str">
        <f>VLOOKUP(H23,Hoja1!A$1:G$445,2,0)</f>
        <v>SISMOS, INCENDIOS, INUNDACIONES, TERREMOTOS, VENDAVALES, DERRUMBE</v>
      </c>
      <c r="H23" s="48" t="s">
        <v>62</v>
      </c>
      <c r="I23" s="81" t="str">
        <f>VLOOKUP(H23,Hoja1!A$2:G$445,3,0)</f>
        <v>SISMOS, INCENDIOS, INUNDACIONES, TERREMOTOS, VENDAVALES</v>
      </c>
      <c r="J23" s="56"/>
      <c r="K23" s="81" t="str">
        <f>VLOOKUP(H23,Hoja1!A$2:G$445,4,0)</f>
        <v>Inspecciones planeadas e inspecciones no planeadas, procedimientos de programas de seguridad y salud en el trabajo</v>
      </c>
      <c r="L23" s="81" t="str">
        <f>VLOOKUP(H23,Hoja1!A$2:G$445,5,0)</f>
        <v>BRIGADAS DE EMERGENCIAS</v>
      </c>
      <c r="M23" s="56">
        <v>2</v>
      </c>
      <c r="N23" s="57">
        <v>1</v>
      </c>
      <c r="O23" s="57">
        <v>100</v>
      </c>
      <c r="P23" s="50">
        <f t="shared" si="1"/>
        <v>2</v>
      </c>
      <c r="Q23" s="50">
        <f t="shared" si="2"/>
        <v>200</v>
      </c>
      <c r="R23" s="58" t="str">
        <f t="shared" si="3"/>
        <v>B-2</v>
      </c>
      <c r="S23" s="59" t="str">
        <f t="shared" si="0"/>
        <v>II</v>
      </c>
      <c r="T23" s="60" t="str">
        <f t="shared" si="4"/>
        <v>No Aceptable o Aceptable Con Control Especifico</v>
      </c>
      <c r="U23" s="106"/>
      <c r="V23" s="81" t="str">
        <f>VLOOKUP(H23,Hoja1!A$2:G$445,6,0)</f>
        <v>MUERTE</v>
      </c>
      <c r="W23" s="61"/>
      <c r="X23" s="61"/>
      <c r="Y23" s="61"/>
      <c r="Z23" s="62" t="s">
        <v>1226</v>
      </c>
      <c r="AA23" s="55" t="str">
        <f>VLOOKUP(H23,Hoja1!A$2:G$445,7,0)</f>
        <v>ENTRENAMIENTO DE LA BRIGADA; DIVULGACIÓN DE PLAN DE EMERGENCIA</v>
      </c>
      <c r="AB23" s="61" t="s">
        <v>1207</v>
      </c>
      <c r="AC23" s="109"/>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14"/>
      <c r="B24" s="114"/>
      <c r="C24" s="118" t="s">
        <v>1234</v>
      </c>
      <c r="D24" s="120" t="s">
        <v>1235</v>
      </c>
      <c r="E24" s="94" t="s">
        <v>1029</v>
      </c>
      <c r="F24" s="94" t="s">
        <v>1217</v>
      </c>
      <c r="G24" s="46" t="str">
        <f>VLOOKUP(H24,Hoja1!A$1:G$445,2,0)</f>
        <v>Bacteria</v>
      </c>
      <c r="H24" s="24" t="s">
        <v>108</v>
      </c>
      <c r="I24" s="46" t="str">
        <f>VLOOKUP(H24,Hoja1!A$2:G$445,3,0)</f>
        <v>Infecciones producidas por Bacterianas</v>
      </c>
      <c r="J24" s="18"/>
      <c r="K24" s="46" t="str">
        <f>VLOOKUP(H24,Hoja1!A$2:G$445,4,0)</f>
        <v>Inspecciones planeadas e inspecciones no planeadas, procedimientos de programas de seguridad y salud en el trabajo</v>
      </c>
      <c r="L24" s="46" t="str">
        <f>VLOOKUP(H24,Hoja1!A$2:G$445,5,0)</f>
        <v>Programa de vacunación, bota pantalon, overol, guantes, tapabocas, mascarillas con filtos</v>
      </c>
      <c r="M24" s="84">
        <v>2</v>
      </c>
      <c r="N24" s="25">
        <v>3</v>
      </c>
      <c r="O24" s="25">
        <v>10</v>
      </c>
      <c r="P24" s="25">
        <f t="shared" si="1"/>
        <v>6</v>
      </c>
      <c r="Q24" s="25">
        <f t="shared" si="2"/>
        <v>60</v>
      </c>
      <c r="R24" s="31" t="str">
        <f t="shared" si="3"/>
        <v>M-6</v>
      </c>
      <c r="S24" s="32" t="str">
        <f t="shared" si="0"/>
        <v>III</v>
      </c>
      <c r="T24" s="33" t="str">
        <f t="shared" si="4"/>
        <v>Mejorable</v>
      </c>
      <c r="U24" s="97">
        <v>9</v>
      </c>
      <c r="V24" s="46" t="str">
        <f>VLOOKUP(H24,Hoja1!A$2:G$445,6,0)</f>
        <v xml:space="preserve">Enfermedades Infectocontagiosas
</v>
      </c>
      <c r="W24" s="20"/>
      <c r="X24" s="20"/>
      <c r="Y24" s="20"/>
      <c r="Z24" s="17"/>
      <c r="AA24" s="22" t="str">
        <f>VLOOKUP(H24,Hoja1!A$2:G$445,7,0)</f>
        <v xml:space="preserve">Riesgo Biológico, Autocuidado y/o Uso y manejo adecuado de E.P.P.
</v>
      </c>
      <c r="AB24" s="149" t="s">
        <v>1200</v>
      </c>
      <c r="AC24" s="100" t="s">
        <v>1209</v>
      </c>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14"/>
      <c r="B25" s="114"/>
      <c r="C25" s="101"/>
      <c r="D25" s="121"/>
      <c r="E25" s="95"/>
      <c r="F25" s="95"/>
      <c r="G25" s="46" t="str">
        <f>VLOOKUP(H25,Hoja1!A$1:G$445,2,0)</f>
        <v>Hongos</v>
      </c>
      <c r="H25" s="24" t="s">
        <v>117</v>
      </c>
      <c r="I25" s="46" t="str">
        <f>VLOOKUP(H25,Hoja1!A$2:G$445,3,0)</f>
        <v>Micosis</v>
      </c>
      <c r="J25" s="18"/>
      <c r="K25" s="46" t="str">
        <f>VLOOKUP(H25,Hoja1!A$2:G$445,4,0)</f>
        <v>Inspecciones planeadas e inspecciones no planeadas, procedimientos de programas de seguridad y salud en el trabajo</v>
      </c>
      <c r="L25" s="46" t="str">
        <f>VLOOKUP(H25,Hoja1!A$2:G$445,5,0)</f>
        <v>Programa de vacunación, éxamenes periódicos</v>
      </c>
      <c r="M25" s="18">
        <v>2</v>
      </c>
      <c r="N25" s="19">
        <v>3</v>
      </c>
      <c r="O25" s="19">
        <v>10</v>
      </c>
      <c r="P25" s="25">
        <f t="shared" si="1"/>
        <v>6</v>
      </c>
      <c r="Q25" s="25">
        <f t="shared" si="2"/>
        <v>60</v>
      </c>
      <c r="R25" s="31" t="str">
        <f t="shared" si="3"/>
        <v>M-6</v>
      </c>
      <c r="S25" s="32" t="str">
        <f t="shared" si="0"/>
        <v>III</v>
      </c>
      <c r="T25" s="33" t="str">
        <f t="shared" si="4"/>
        <v>Mejorable</v>
      </c>
      <c r="U25" s="98"/>
      <c r="V25" s="46" t="str">
        <f>VLOOKUP(H25,Hoja1!A$2:G$445,6,0)</f>
        <v>Micosis</v>
      </c>
      <c r="W25" s="20"/>
      <c r="X25" s="20"/>
      <c r="Y25" s="20"/>
      <c r="Z25" s="17"/>
      <c r="AA25" s="22" t="str">
        <f>VLOOKUP(H25,Hoja1!A$2:G$445,7,0)</f>
        <v xml:space="preserve">Riesgo Biológico, Autocuidado y/o Uso y manejo adecuado de E.P.P.
</v>
      </c>
      <c r="AB25" s="98"/>
      <c r="AC25" s="10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14"/>
      <c r="B26" s="114"/>
      <c r="C26" s="101"/>
      <c r="D26" s="121"/>
      <c r="E26" s="95"/>
      <c r="F26" s="95"/>
      <c r="G26" s="46" t="str">
        <f>VLOOKUP(H26,Hoja1!A$1:G$445,2,0)</f>
        <v>Virus</v>
      </c>
      <c r="H26" s="24" t="s">
        <v>120</v>
      </c>
      <c r="I26" s="46" t="str">
        <f>VLOOKUP(H26,Hoja1!A$2:G$445,3,0)</f>
        <v>Infecciones Virales</v>
      </c>
      <c r="J26" s="18"/>
      <c r="K26" s="46" t="str">
        <f>VLOOKUP(H26,Hoja1!A$2:G$445,4,0)</f>
        <v>Inspecciones planeadas e inspecciones no planeadas, procedimientos de programas de seguridad y salud en el trabajo</v>
      </c>
      <c r="L26" s="46" t="str">
        <f>VLOOKUP(H26,Hoja1!A$2:G$445,5,0)</f>
        <v>Programa de vacunación, bota pantalon, overol, guantes, tapabocas, mascarillas con filtos</v>
      </c>
      <c r="M26" s="18">
        <v>2</v>
      </c>
      <c r="N26" s="19">
        <v>3</v>
      </c>
      <c r="O26" s="19">
        <v>10</v>
      </c>
      <c r="P26" s="25">
        <f t="shared" si="1"/>
        <v>6</v>
      </c>
      <c r="Q26" s="25">
        <f t="shared" si="2"/>
        <v>60</v>
      </c>
      <c r="R26" s="31" t="str">
        <f t="shared" si="3"/>
        <v>M-6</v>
      </c>
      <c r="S26" s="32" t="str">
        <f t="shared" si="0"/>
        <v>III</v>
      </c>
      <c r="T26" s="33" t="str">
        <f t="shared" si="4"/>
        <v>Mejorable</v>
      </c>
      <c r="U26" s="98"/>
      <c r="V26" s="46" t="str">
        <f>VLOOKUP(H26,Hoja1!A$2:G$445,6,0)</f>
        <v xml:space="preserve">Enfermedades Infectocontagiosas
</v>
      </c>
      <c r="W26" s="20"/>
      <c r="X26" s="20"/>
      <c r="Y26" s="20"/>
      <c r="Z26" s="17"/>
      <c r="AA26" s="22" t="str">
        <f>VLOOKUP(H26,Hoja1!A$2:G$445,7,0)</f>
        <v xml:space="preserve">Riesgo Biológico, Autocuidado y/o Uso y manejo adecuado de E.P.P.
</v>
      </c>
      <c r="AB26" s="99"/>
      <c r="AC26" s="10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14"/>
      <c r="B27" s="114"/>
      <c r="C27" s="101"/>
      <c r="D27" s="121"/>
      <c r="E27" s="95"/>
      <c r="F27" s="95"/>
      <c r="G27" s="46" t="str">
        <f>VLOOKUP(H27,Hoja1!A$1:G$445,2,0)</f>
        <v>INFRAROJA, ULTRAVIOLETA, VISIBLE, RADIOFRECUENCIA, MICROONDAS, LASER</v>
      </c>
      <c r="H27" s="24" t="s">
        <v>67</v>
      </c>
      <c r="I27" s="46" t="str">
        <f>VLOOKUP(H27,Hoja1!A$2:G$445,3,0)</f>
        <v>CÁNCER, LESIONES DÉRMICAS Y OCULARES</v>
      </c>
      <c r="J27" s="18"/>
      <c r="K27" s="46" t="str">
        <f>VLOOKUP(H27,Hoja1!A$2:G$445,4,0)</f>
        <v>Inspecciones planeadas e inspecciones no planeadas, procedimientos de programas de seguridad y salud en el trabajo</v>
      </c>
      <c r="L27" s="46" t="str">
        <f>VLOOKUP(H27,Hoja1!A$2:G$445,5,0)</f>
        <v>PROGRAMA BLOQUEADOR SOLAR</v>
      </c>
      <c r="M27" s="18">
        <v>2</v>
      </c>
      <c r="N27" s="19">
        <v>3</v>
      </c>
      <c r="O27" s="19">
        <v>10</v>
      </c>
      <c r="P27" s="25">
        <f t="shared" si="1"/>
        <v>6</v>
      </c>
      <c r="Q27" s="25">
        <f t="shared" si="2"/>
        <v>60</v>
      </c>
      <c r="R27" s="31" t="str">
        <f t="shared" si="3"/>
        <v>M-6</v>
      </c>
      <c r="S27" s="32" t="str">
        <f t="shared" si="0"/>
        <v>III</v>
      </c>
      <c r="T27" s="33" t="str">
        <f t="shared" si="4"/>
        <v>Mejorable</v>
      </c>
      <c r="U27" s="98"/>
      <c r="V27" s="46" t="str">
        <f>VLOOKUP(H27,Hoja1!A$2:G$445,6,0)</f>
        <v>CÁNCER</v>
      </c>
      <c r="W27" s="20"/>
      <c r="X27" s="20"/>
      <c r="Y27" s="20"/>
      <c r="Z27" s="17"/>
      <c r="AA27" s="22" t="str">
        <f>VLOOKUP(H27,Hoja1!A$2:G$445,7,0)</f>
        <v>N/A</v>
      </c>
      <c r="AB27" s="20" t="s">
        <v>1201</v>
      </c>
      <c r="AC27" s="10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7" customHeight="1">
      <c r="A28" s="114"/>
      <c r="B28" s="114"/>
      <c r="C28" s="101"/>
      <c r="D28" s="121"/>
      <c r="E28" s="95"/>
      <c r="F28" s="95"/>
      <c r="G28" s="46" t="str">
        <f>VLOOKUP(H28,Hoja1!A$1:G$445,2,0)</f>
        <v>GASES Y VAPORES</v>
      </c>
      <c r="H28" s="24" t="s">
        <v>250</v>
      </c>
      <c r="I28" s="46" t="str">
        <f>VLOOKUP(H28,Hoja1!A$2:G$445,3,0)</f>
        <v xml:space="preserve"> LESIONES EN LA PIEL, IRRITACIÓN EN VÍAS  RESPIRATORIAS, MUERTE</v>
      </c>
      <c r="J28" s="18"/>
      <c r="K28" s="46" t="str">
        <f>VLOOKUP(H28,Hoja1!A$2:G$445,4,0)</f>
        <v>Inspecciones planeadas e inspecciones no planeadas, procedimientos de programas de seguridad y salud en el trabajo</v>
      </c>
      <c r="L28" s="46" t="str">
        <f>VLOOKUP(H28,Hoja1!A$2:G$445,5,0)</f>
        <v>EPP TAPABOCAS, CARETAS CON FILTROS</v>
      </c>
      <c r="M28" s="18">
        <v>2</v>
      </c>
      <c r="N28" s="19">
        <v>3</v>
      </c>
      <c r="O28" s="19">
        <v>25</v>
      </c>
      <c r="P28" s="25">
        <f t="shared" si="1"/>
        <v>6</v>
      </c>
      <c r="Q28" s="25">
        <f t="shared" si="2"/>
        <v>150</v>
      </c>
      <c r="R28" s="31" t="str">
        <f t="shared" si="3"/>
        <v>M-6</v>
      </c>
      <c r="S28" s="32" t="str">
        <f t="shared" si="0"/>
        <v>II</v>
      </c>
      <c r="T28" s="33" t="str">
        <f t="shared" si="4"/>
        <v>No Aceptable o Aceptable Con Control Especifico</v>
      </c>
      <c r="U28" s="98"/>
      <c r="V28" s="46" t="str">
        <f>VLOOKUP(H28,Hoja1!A$2:G$445,6,0)</f>
        <v xml:space="preserve"> MUERTE</v>
      </c>
      <c r="W28" s="20"/>
      <c r="X28" s="20"/>
      <c r="Y28" s="20"/>
      <c r="Z28" s="17"/>
      <c r="AA28" s="22" t="str">
        <f>VLOOKUP(H28,Hoja1!A$2:G$445,7,0)</f>
        <v>USO Y MANEJO ADECUADO DE E.P.P.</v>
      </c>
      <c r="AB28" s="20" t="s">
        <v>1219</v>
      </c>
      <c r="AC28" s="10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3.75">
      <c r="A29" s="114"/>
      <c r="B29" s="114"/>
      <c r="C29" s="101"/>
      <c r="D29" s="121"/>
      <c r="E29" s="95"/>
      <c r="F29" s="95"/>
      <c r="G29" s="46" t="str">
        <f>VLOOKUP(H29,Hoja1!A$1:G$445,2,0)</f>
        <v>NATURALEZA DE LA TAREA</v>
      </c>
      <c r="H29" s="24" t="s">
        <v>76</v>
      </c>
      <c r="I29" s="46" t="str">
        <f>VLOOKUP(H29,Hoja1!A$2:G$445,3,0)</f>
        <v>ESTRÉS,  TRANSTORNOS DEL SUEÑO</v>
      </c>
      <c r="J29" s="18"/>
      <c r="K29" s="46" t="str">
        <f>VLOOKUP(H29,Hoja1!A$2:G$445,4,0)</f>
        <v>N/A</v>
      </c>
      <c r="L29" s="46" t="str">
        <f>VLOOKUP(H29,Hoja1!A$2:G$445,5,0)</f>
        <v>PVE PSICOSOCIAL</v>
      </c>
      <c r="M29" s="18">
        <v>2</v>
      </c>
      <c r="N29" s="19">
        <v>3</v>
      </c>
      <c r="O29" s="19">
        <v>10</v>
      </c>
      <c r="P29" s="25">
        <f t="shared" si="1"/>
        <v>6</v>
      </c>
      <c r="Q29" s="25">
        <f t="shared" si="2"/>
        <v>60</v>
      </c>
      <c r="R29" s="31" t="str">
        <f t="shared" si="3"/>
        <v>M-6</v>
      </c>
      <c r="S29" s="32" t="str">
        <f t="shared" si="0"/>
        <v>III</v>
      </c>
      <c r="T29" s="33" t="str">
        <f t="shared" si="4"/>
        <v>Mejorable</v>
      </c>
      <c r="U29" s="98"/>
      <c r="V29" s="46" t="str">
        <f>VLOOKUP(H29,Hoja1!A$2:G$445,6,0)</f>
        <v>ESTRÉS</v>
      </c>
      <c r="W29" s="20"/>
      <c r="X29" s="20"/>
      <c r="Y29" s="20"/>
      <c r="Z29" s="17"/>
      <c r="AA29" s="22" t="str">
        <f>VLOOKUP(H29,Hoja1!A$2:G$445,7,0)</f>
        <v>N/A</v>
      </c>
      <c r="AB29" s="20" t="s">
        <v>1202</v>
      </c>
      <c r="AC29" s="10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60.75" customHeight="1">
      <c r="A30" s="114"/>
      <c r="B30" s="114"/>
      <c r="C30" s="101"/>
      <c r="D30" s="121"/>
      <c r="E30" s="95"/>
      <c r="F30" s="95"/>
      <c r="G30" s="46" t="str">
        <f>VLOOKUP(H30,Hoja1!A$1:G$445,2,0)</f>
        <v>Forzadas, Prolongadas</v>
      </c>
      <c r="H30" s="24" t="s">
        <v>40</v>
      </c>
      <c r="I30" s="46" t="str">
        <f>VLOOKUP(H30,Hoja1!A$2:G$445,3,0)</f>
        <v xml:space="preserve">Lesiones osteomusculares, lesiones osteoarticulares
</v>
      </c>
      <c r="J30" s="18"/>
      <c r="K30" s="46" t="str">
        <f>VLOOKUP(H30,Hoja1!A$2:G$445,4,0)</f>
        <v>Inspecciones planeadas e inspecciones no planeadas, procedimientos de programas de seguridad y salud en el trabajo</v>
      </c>
      <c r="L30" s="46" t="str">
        <f>VLOOKUP(H30,Hoja1!A$2:G$445,5,0)</f>
        <v>PVE Biomecánico, programa pausas activas, exámenes periódicos, recomendaciones, control de posturas</v>
      </c>
      <c r="M30" s="18">
        <v>2</v>
      </c>
      <c r="N30" s="19">
        <v>3</v>
      </c>
      <c r="O30" s="19">
        <v>25</v>
      </c>
      <c r="P30" s="25">
        <f t="shared" si="1"/>
        <v>6</v>
      </c>
      <c r="Q30" s="25">
        <f t="shared" si="2"/>
        <v>150</v>
      </c>
      <c r="R30" s="31" t="str">
        <f t="shared" si="3"/>
        <v>M-6</v>
      </c>
      <c r="S30" s="32" t="str">
        <f t="shared" si="0"/>
        <v>II</v>
      </c>
      <c r="T30" s="33" t="str">
        <f t="shared" si="4"/>
        <v>No Aceptable o Aceptable Con Control Especifico</v>
      </c>
      <c r="U30" s="98"/>
      <c r="V30" s="46" t="str">
        <f>VLOOKUP(H30,Hoja1!A$2:G$445,6,0)</f>
        <v>Enfermedades Osteomusculares</v>
      </c>
      <c r="W30" s="20"/>
      <c r="X30" s="20"/>
      <c r="Y30" s="20"/>
      <c r="Z30" s="17"/>
      <c r="AA30" s="22" t="str">
        <f>VLOOKUP(H30,Hoja1!A$2:G$445,7,0)</f>
        <v>Prevención en lesiones osteomusculares, líderes de pausas activas</v>
      </c>
      <c r="AB30" s="20" t="s">
        <v>1203</v>
      </c>
      <c r="AC30" s="101"/>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14"/>
      <c r="B31" s="114"/>
      <c r="C31" s="101"/>
      <c r="D31" s="121"/>
      <c r="E31" s="95"/>
      <c r="F31" s="95"/>
      <c r="G31" s="46" t="str">
        <f>VLOOKUP(H31,Hoja1!A$1:G$445,2,0)</f>
        <v>Atropellamiento, Envestir</v>
      </c>
      <c r="H31" s="24" t="s">
        <v>1187</v>
      </c>
      <c r="I31" s="46" t="str">
        <f>VLOOKUP(H31,Hoja1!A$2:G$445,3,0)</f>
        <v>Lesiones, pérdidas materiales, muerte</v>
      </c>
      <c r="J31" s="18"/>
      <c r="K31" s="46" t="str">
        <f>VLOOKUP(H31,Hoja1!A$2:G$445,4,0)</f>
        <v>Inspecciones planeadas e inspecciones no planeadas, procedimientos de programas de seguridad y salud en el trabajo</v>
      </c>
      <c r="L31" s="46" t="str">
        <f>VLOOKUP(H31,Hoja1!A$2:G$445,5,0)</f>
        <v>Programa de seguridad vial, señalización</v>
      </c>
      <c r="M31" s="18">
        <v>2</v>
      </c>
      <c r="N31" s="19">
        <v>3</v>
      </c>
      <c r="O31" s="19">
        <v>60</v>
      </c>
      <c r="P31" s="25">
        <f t="shared" si="1"/>
        <v>6</v>
      </c>
      <c r="Q31" s="25">
        <f t="shared" si="2"/>
        <v>360</v>
      </c>
      <c r="R31" s="31" t="str">
        <f t="shared" si="3"/>
        <v>M-6</v>
      </c>
      <c r="S31" s="32" t="str">
        <f t="shared" si="0"/>
        <v>II</v>
      </c>
      <c r="T31" s="33" t="str">
        <f t="shared" si="4"/>
        <v>No Aceptable o Aceptable Con Control Especifico</v>
      </c>
      <c r="U31" s="98"/>
      <c r="V31" s="46" t="str">
        <f>VLOOKUP(H31,Hoja1!A$2:G$445,6,0)</f>
        <v>Muerte</v>
      </c>
      <c r="W31" s="20"/>
      <c r="X31" s="20"/>
      <c r="Y31" s="20"/>
      <c r="Z31" s="17"/>
      <c r="AA31" s="22" t="str">
        <f>VLOOKUP(H31,Hoja1!A$2:G$445,7,0)</f>
        <v>Seguridad vial y manejo defensivo, aseguramiento de áreas de trabajo</v>
      </c>
      <c r="AB31" s="20" t="s">
        <v>1204</v>
      </c>
      <c r="AC31" s="101"/>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63.75">
      <c r="A32" s="114"/>
      <c r="B32" s="114"/>
      <c r="C32" s="101"/>
      <c r="D32" s="121"/>
      <c r="E32" s="95"/>
      <c r="F32" s="95"/>
      <c r="G32" s="46" t="str">
        <f>VLOOKUP(H32,Hoja1!A$1:G$445,2,0)</f>
        <v>Ingreso a pozos, Red de acueducto o excavaciones</v>
      </c>
      <c r="H32" s="24" t="s">
        <v>571</v>
      </c>
      <c r="I32" s="46" t="str">
        <f>VLOOKUP(H32,Hoja1!A$2:G$445,3,0)</f>
        <v>Intoxicación, asfixicia, daños vías resiratorias, muerte</v>
      </c>
      <c r="J32" s="18"/>
      <c r="K32" s="46" t="str">
        <f>VLOOKUP(H32,Hoja1!A$2:G$445,4,0)</f>
        <v>Inspecciones planeadas e inspecciones no planeadas, procedimientos de programas de seguridad y salud en el trabajo</v>
      </c>
      <c r="L32" s="46" t="str">
        <f>VLOOKUP(H32,Hoja1!A$2:G$445,5,0)</f>
        <v>E.P.P. Colectivos, Tripoide</v>
      </c>
      <c r="M32" s="18">
        <v>2</v>
      </c>
      <c r="N32" s="19">
        <v>3</v>
      </c>
      <c r="O32" s="19">
        <v>25</v>
      </c>
      <c r="P32" s="25">
        <f t="shared" si="1"/>
        <v>6</v>
      </c>
      <c r="Q32" s="25">
        <f t="shared" si="2"/>
        <v>150</v>
      </c>
      <c r="R32" s="31" t="str">
        <f t="shared" si="3"/>
        <v>M-6</v>
      </c>
      <c r="S32" s="32" t="str">
        <f t="shared" si="0"/>
        <v>II</v>
      </c>
      <c r="T32" s="33" t="str">
        <f t="shared" si="4"/>
        <v>No Aceptable o Aceptable Con Control Especifico</v>
      </c>
      <c r="U32" s="98"/>
      <c r="V32" s="46" t="str">
        <f>VLOOKUP(H32,Hoja1!A$2:G$445,6,0)</f>
        <v>Muerte</v>
      </c>
      <c r="W32" s="20"/>
      <c r="X32" s="20"/>
      <c r="Y32" s="20"/>
      <c r="Z32" s="17"/>
      <c r="AA32" s="22" t="str">
        <f>VLOOKUP(H32,Hoja1!A$2:G$445,7,0)</f>
        <v>Trabajo seguro en espacios confinados y manejo de medidores de gases, diligenciamiento de permisos de trabajos, uso y manejo adecuado de E.P.P.</v>
      </c>
      <c r="AB32" s="20" t="s">
        <v>1238</v>
      </c>
      <c r="AC32" s="101"/>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8.25">
      <c r="A33" s="114"/>
      <c r="B33" s="114"/>
      <c r="C33" s="101"/>
      <c r="D33" s="121"/>
      <c r="E33" s="95"/>
      <c r="F33" s="95"/>
      <c r="G33" s="46" t="str">
        <f>VLOOKUP(H33,Hoja1!A$1:G$445,2,0)</f>
        <v>Superficies de trabajo irregulares o deslizantes</v>
      </c>
      <c r="H33" s="24" t="s">
        <v>597</v>
      </c>
      <c r="I33" s="46" t="str">
        <f>VLOOKUP(H33,Hoja1!A$2:G$445,3,0)</f>
        <v>Caidas del mismo nivel, fracturas, golpe con objetos, caídas de objetos, obstrucción de rutas de evacuación</v>
      </c>
      <c r="J33" s="18"/>
      <c r="K33" s="46" t="str">
        <f>VLOOKUP(H33,Hoja1!A$2:G$445,4,0)</f>
        <v>N/A</v>
      </c>
      <c r="L33" s="46" t="str">
        <f>VLOOKUP(H33,Hoja1!A$2:G$445,5,0)</f>
        <v>N/A</v>
      </c>
      <c r="M33" s="18">
        <v>2</v>
      </c>
      <c r="N33" s="19">
        <v>2</v>
      </c>
      <c r="O33" s="19">
        <v>10</v>
      </c>
      <c r="P33" s="25">
        <f t="shared" si="1"/>
        <v>4</v>
      </c>
      <c r="Q33" s="25">
        <f t="shared" si="2"/>
        <v>40</v>
      </c>
      <c r="R33" s="31" t="str">
        <f t="shared" si="3"/>
        <v>B-4</v>
      </c>
      <c r="S33" s="32" t="str">
        <f t="shared" si="0"/>
        <v>III</v>
      </c>
      <c r="T33" s="33" t="str">
        <f t="shared" si="4"/>
        <v>Mejorable</v>
      </c>
      <c r="U33" s="98"/>
      <c r="V33" s="46" t="str">
        <f>VLOOKUP(H33,Hoja1!A$2:G$445,6,0)</f>
        <v>Caídas de distinto nivel</v>
      </c>
      <c r="W33" s="20"/>
      <c r="X33" s="20"/>
      <c r="Y33" s="20"/>
      <c r="Z33" s="17"/>
      <c r="AA33" s="22" t="str">
        <f>VLOOKUP(H33,Hoja1!A$2:G$445,7,0)</f>
        <v>Pautas Básicas en orden y aseo en el lugar de trabajo, actos y condiciones inseguras</v>
      </c>
      <c r="AB33" s="20" t="s">
        <v>1205</v>
      </c>
      <c r="AC33" s="101"/>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114"/>
      <c r="B34" s="114"/>
      <c r="C34" s="101"/>
      <c r="D34" s="121"/>
      <c r="E34" s="95"/>
      <c r="F34" s="95"/>
      <c r="G34" s="46" t="str">
        <f>VLOOKUP(H34,Hoja1!A$1:G$445,2,0)</f>
        <v>Atraco, golpiza, atentados y secuestrados</v>
      </c>
      <c r="H34" s="24" t="s">
        <v>57</v>
      </c>
      <c r="I34" s="46" t="str">
        <f>VLOOKUP(H34,Hoja1!A$2:G$445,3,0)</f>
        <v>Estrés, golpes, Secuestros</v>
      </c>
      <c r="J34" s="18"/>
      <c r="K34" s="46" t="str">
        <f>VLOOKUP(H34,Hoja1!A$2:G$445,4,0)</f>
        <v>Inspecciones planeadas e inspecciones no planeadas, procedimientos de programas de seguridad y salud en el trabajo</v>
      </c>
      <c r="L34" s="46" t="str">
        <f>VLOOKUP(H34,Hoja1!A$2:G$445,5,0)</f>
        <v xml:space="preserve">Uniformes Corporativos, Caquetas corporativas, Carnetización
</v>
      </c>
      <c r="M34" s="18">
        <v>2</v>
      </c>
      <c r="N34" s="19">
        <v>3</v>
      </c>
      <c r="O34" s="19">
        <v>60</v>
      </c>
      <c r="P34" s="25">
        <f t="shared" si="1"/>
        <v>6</v>
      </c>
      <c r="Q34" s="25">
        <f t="shared" si="2"/>
        <v>360</v>
      </c>
      <c r="R34" s="31" t="str">
        <f t="shared" si="3"/>
        <v>M-6</v>
      </c>
      <c r="S34" s="32" t="str">
        <f t="shared" si="0"/>
        <v>II</v>
      </c>
      <c r="T34" s="33" t="str">
        <f t="shared" si="4"/>
        <v>No Aceptable o Aceptable Con Control Especifico</v>
      </c>
      <c r="U34" s="98"/>
      <c r="V34" s="46" t="str">
        <f>VLOOKUP(H34,Hoja1!A$2:G$445,6,0)</f>
        <v>Secuestros</v>
      </c>
      <c r="W34" s="20"/>
      <c r="X34" s="20"/>
      <c r="Y34" s="20"/>
      <c r="Z34" s="17"/>
      <c r="AA34" s="22" t="str">
        <f>VLOOKUP(H34,Hoja1!A$2:G$445,7,0)</f>
        <v>N/A</v>
      </c>
      <c r="AB34" s="20" t="s">
        <v>1206</v>
      </c>
      <c r="AC34" s="101"/>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89.25">
      <c r="A35" s="114"/>
      <c r="B35" s="114"/>
      <c r="C35" s="101"/>
      <c r="D35" s="121"/>
      <c r="E35" s="95"/>
      <c r="F35" s="95"/>
      <c r="G35" s="46" t="str">
        <f>VLOOKUP(H35,Hoja1!A$1:G$445,2,0)</f>
        <v>MANTENIMIENTO DE PUENTE GRUAS, LIMPIEZA DE CANALES, MANTENIMIENTO DE INSTALACIONES LOCATIVAS, MANTENIMIENTO Y REPARACIÓN DE POZOS</v>
      </c>
      <c r="H35" s="24" t="s">
        <v>624</v>
      </c>
      <c r="I35" s="46" t="str">
        <f>VLOOKUP(H35,Hoja1!A$2:G$445,3,0)</f>
        <v>LESIONES, FRACTURAS, MUERTE</v>
      </c>
      <c r="J35" s="18"/>
      <c r="K35" s="46" t="str">
        <f>VLOOKUP(H35,Hoja1!A$2:G$445,4,0)</f>
        <v>Inspecciones planeadas e inspecciones no planeadas, procedimientos de programas de seguridad y salud en el trabajo</v>
      </c>
      <c r="L35" s="46" t="str">
        <f>VLOOKUP(H35,Hoja1!A$2:G$445,5,0)</f>
        <v>EPP</v>
      </c>
      <c r="M35" s="18">
        <v>2</v>
      </c>
      <c r="N35" s="19">
        <v>2</v>
      </c>
      <c r="O35" s="19">
        <v>60</v>
      </c>
      <c r="P35" s="25">
        <f t="shared" si="1"/>
        <v>4</v>
      </c>
      <c r="Q35" s="25">
        <f t="shared" si="2"/>
        <v>240</v>
      </c>
      <c r="R35" s="31" t="str">
        <f t="shared" si="3"/>
        <v>B-4</v>
      </c>
      <c r="S35" s="32" t="str">
        <f t="shared" si="0"/>
        <v>II</v>
      </c>
      <c r="T35" s="33" t="str">
        <f t="shared" si="4"/>
        <v>No Aceptable o Aceptable Con Control Especifico</v>
      </c>
      <c r="U35" s="98"/>
      <c r="V35" s="46" t="str">
        <f>VLOOKUP(H35,Hoja1!A$2:G$445,6,0)</f>
        <v>MUERTE</v>
      </c>
      <c r="W35" s="20"/>
      <c r="X35" s="20"/>
      <c r="Y35" s="20"/>
      <c r="Z35" s="17"/>
      <c r="AA35" s="22" t="str">
        <f>VLOOKUP(H35,Hoja1!A$2:G$445,7,0)</f>
        <v>CERTIFICACIÓN Y/O ENTRENAMIENTO EN TRABAJO SEGURO EN ALTURAS; DILGENCIAMIENTO DE PERMISO DE TRABAJO; USO Y MANEJO ADECUADO DE E.P.P.; ARME Y DESARME DE ANDAMIOS</v>
      </c>
      <c r="AB35" s="20" t="s">
        <v>1229</v>
      </c>
      <c r="AC35" s="101"/>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75" thickBot="1">
      <c r="A36" s="115"/>
      <c r="B36" s="115"/>
      <c r="C36" s="119"/>
      <c r="D36" s="122"/>
      <c r="E36" s="96"/>
      <c r="F36" s="96"/>
      <c r="G36" s="46" t="str">
        <f>VLOOKUP(H36,Hoja1!A$1:G$445,2,0)</f>
        <v>SISMOS, INCENDIOS, INUNDACIONES, TERREMOTOS, VENDAVALES, DERRUMBE</v>
      </c>
      <c r="H36" s="24" t="s">
        <v>62</v>
      </c>
      <c r="I36" s="46" t="str">
        <f>VLOOKUP(H36,Hoja1!A$2:G$445,3,0)</f>
        <v>SISMOS, INCENDIOS, INUNDACIONES, TERREMOTOS, VENDAVALES</v>
      </c>
      <c r="J36" s="18"/>
      <c r="K36" s="46" t="str">
        <f>VLOOKUP(H36,Hoja1!A$2:G$445,4,0)</f>
        <v>Inspecciones planeadas e inspecciones no planeadas, procedimientos de programas de seguridad y salud en el trabajo</v>
      </c>
      <c r="L36" s="46" t="str">
        <f>VLOOKUP(H36,Hoja1!A$2:G$445,5,0)</f>
        <v>BRIGADAS DE EMERGENCIAS</v>
      </c>
      <c r="M36" s="18">
        <v>2</v>
      </c>
      <c r="N36" s="19">
        <v>1</v>
      </c>
      <c r="O36" s="19">
        <v>100</v>
      </c>
      <c r="P36" s="25">
        <f t="shared" si="1"/>
        <v>2</v>
      </c>
      <c r="Q36" s="25">
        <f t="shared" si="2"/>
        <v>200</v>
      </c>
      <c r="R36" s="31" t="str">
        <f t="shared" si="3"/>
        <v>B-2</v>
      </c>
      <c r="S36" s="32" t="str">
        <f t="shared" si="0"/>
        <v>II</v>
      </c>
      <c r="T36" s="33" t="str">
        <f t="shared" si="4"/>
        <v>No Aceptable o Aceptable Con Control Especifico</v>
      </c>
      <c r="U36" s="99"/>
      <c r="V36" s="46" t="str">
        <f>VLOOKUP(H36,Hoja1!A$2:G$445,6,0)</f>
        <v>MUERTE</v>
      </c>
      <c r="W36" s="20"/>
      <c r="X36" s="20"/>
      <c r="Y36" s="20"/>
      <c r="Z36" s="17" t="s">
        <v>1226</v>
      </c>
      <c r="AA36" s="22" t="str">
        <f>VLOOKUP(H36,Hoja1!A$2:G$445,7,0)</f>
        <v>ENTRENAMIENTO DE LA BRIGADA; DIVULGACIÓN DE PLAN DE EMERGENCIA</v>
      </c>
      <c r="AB36" s="20" t="s">
        <v>1207</v>
      </c>
      <c r="AC36" s="102"/>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sheetData>
  <mergeCells count="32">
    <mergeCell ref="E24:E36"/>
    <mergeCell ref="D24:D36"/>
    <mergeCell ref="C24:C36"/>
    <mergeCell ref="U24:U36"/>
    <mergeCell ref="AC24:AC36"/>
    <mergeCell ref="AB24:AB26"/>
    <mergeCell ref="M8:S9"/>
    <mergeCell ref="T8:T9"/>
    <mergeCell ref="U8:V9"/>
    <mergeCell ref="W8:AC9"/>
    <mergeCell ref="A11:A36"/>
    <mergeCell ref="B11:B36"/>
    <mergeCell ref="A8:A10"/>
    <mergeCell ref="B8:B10"/>
    <mergeCell ref="C8:F9"/>
    <mergeCell ref="G8:H9"/>
    <mergeCell ref="I8:I10"/>
    <mergeCell ref="J8:L9"/>
    <mergeCell ref="U11:U23"/>
    <mergeCell ref="AC11:AC23"/>
    <mergeCell ref="AB11:AB13"/>
    <mergeCell ref="F24:F36"/>
    <mergeCell ref="C2:D2"/>
    <mergeCell ref="E2:I2"/>
    <mergeCell ref="E3:I3"/>
    <mergeCell ref="C4:D4"/>
    <mergeCell ref="E4:I4"/>
    <mergeCell ref="E5:G5"/>
    <mergeCell ref="F11:F23"/>
    <mergeCell ref="C11:C23"/>
    <mergeCell ref="D11:D23"/>
    <mergeCell ref="E11:E23"/>
  </mergeCells>
  <conditionalFormatting sqref="O11:O23">
    <cfRule type="cellIs" priority="14" operator="equal" stopIfTrue="1">
      <formula>"10, 25, 50, 100"</formula>
    </cfRule>
  </conditionalFormatting>
  <conditionalFormatting sqref="T1:T10 T37:T1048576">
    <cfRule type="containsText" priority="11" dxfId="40" operator="containsText" text="No Aceptable o Aceptable con Control Especifico">
      <formula>NOT(ISERROR(SEARCH("No Aceptable o Aceptable con Control Especifico",T1)))</formula>
    </cfRule>
    <cfRule type="containsText" priority="12" dxfId="42" operator="containsText" text="No Aceptable">
      <formula>NOT(ISERROR(SEARCH("No Aceptable",T1)))</formula>
    </cfRule>
    <cfRule type="containsText" priority="13" dxfId="41" operator="containsText" text="No Aceptable o Aceptable con Control Especifico">
      <formula>NOT(ISERROR(SEARCH("No Aceptable o Aceptable con Control Especifico",T1)))</formula>
    </cfRule>
  </conditionalFormatting>
  <conditionalFormatting sqref="S1:S10 S37:S1048576">
    <cfRule type="cellIs" priority="10" dxfId="40" operator="equal">
      <formula>"II"</formula>
    </cfRule>
  </conditionalFormatting>
  <conditionalFormatting sqref="S11:S36">
    <cfRule type="cellIs" priority="6" dxfId="8" operator="equal" stopIfTrue="1">
      <formula>"IV"</formula>
    </cfRule>
    <cfRule type="cellIs" priority="7" dxfId="7" operator="equal" stopIfTrue="1">
      <formula>"III"</formula>
    </cfRule>
    <cfRule type="cellIs" priority="8" dxfId="6" operator="equal" stopIfTrue="1">
      <formula>"II"</formula>
    </cfRule>
    <cfRule type="cellIs" priority="9" dxfId="4" operator="equal" stopIfTrue="1">
      <formula>"I"</formula>
    </cfRule>
  </conditionalFormatting>
  <conditionalFormatting sqref="T11:T36">
    <cfRule type="cellIs" priority="4" dxfId="4" operator="equal" stopIfTrue="1">
      <formula>"No Aceptable"</formula>
    </cfRule>
    <cfRule type="cellIs" priority="5" dxfId="3" operator="equal" stopIfTrue="1">
      <formula>"Aceptable"</formula>
    </cfRule>
  </conditionalFormatting>
  <conditionalFormatting sqref="T11:T36">
    <cfRule type="cellIs" priority="3" dxfId="2" operator="equal" stopIfTrue="1">
      <formula>"No Aceptable o Aceptable Con Control Especifico"</formula>
    </cfRule>
  </conditionalFormatting>
  <conditionalFormatting sqref="T11:T36">
    <cfRule type="containsText" priority="2" dxfId="0" operator="containsText" stopIfTrue="1" text="Mejorable">
      <formula>NOT(ISERROR(SEARCH("Mejorable",T11)))</formula>
    </cfRule>
  </conditionalFormatting>
  <conditionalFormatting sqref="O24:O36">
    <cfRule type="cellIs" priority="1" operator="equal" stopIfTrue="1">
      <formula>"10, 25, 50, 100"</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36">
      <formula1>10</formula1>
      <formula2>100</formula2>
    </dataValidation>
    <dataValidation type="whole" allowBlank="1" showInputMessage="1" showErrorMessage="1" prompt="1 Esporadica (EE)_x000a_2 Ocasional (EO)_x000a_3 Frecuente (EF)_x000a_4 continua (EC)" sqref="N11:N36">
      <formula1>1</formula1>
      <formula2>4</formula2>
    </dataValidation>
    <dataValidation type="list" allowBlank="1" showInputMessage="1" showErrorMessage="1" sqref="E11 E24">
      <formula1>Hoja2!$A$2:$A$82</formula1>
    </dataValidation>
    <dataValidation type="list" allowBlank="1" showInputMessage="1" showErrorMessage="1" sqref="H11:H36">
      <formula1>Hoja1!$A$2:$A$445</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9"/>
  <sheetViews>
    <sheetView showGridLines="0" zoomScale="80" zoomScaleNormal="80" workbookViewId="0" topLeftCell="A1">
      <selection activeCell="E10" sqref="E1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1241</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1239</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4"/>
      <c r="F6" s="44"/>
      <c r="G6" s="44"/>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4"/>
      <c r="F7" s="44"/>
      <c r="G7" s="44"/>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5" t="s">
        <v>13</v>
      </c>
      <c r="D10" s="45" t="s">
        <v>14</v>
      </c>
      <c r="E10" s="45" t="s">
        <v>1077</v>
      </c>
      <c r="F10" s="45" t="s">
        <v>15</v>
      </c>
      <c r="G10" s="45" t="s">
        <v>16</v>
      </c>
      <c r="H10" s="45" t="s">
        <v>17</v>
      </c>
      <c r="I10" s="141"/>
      <c r="J10" s="45" t="s">
        <v>18</v>
      </c>
      <c r="K10" s="45" t="s">
        <v>19</v>
      </c>
      <c r="L10" s="45" t="s">
        <v>20</v>
      </c>
      <c r="M10" s="45" t="s">
        <v>21</v>
      </c>
      <c r="N10" s="45" t="s">
        <v>22</v>
      </c>
      <c r="O10" s="45" t="s">
        <v>37</v>
      </c>
      <c r="P10" s="45" t="s">
        <v>36</v>
      </c>
      <c r="Q10" s="45" t="s">
        <v>23</v>
      </c>
      <c r="R10" s="45" t="s">
        <v>38</v>
      </c>
      <c r="S10" s="45" t="s">
        <v>24</v>
      </c>
      <c r="T10" s="45" t="s">
        <v>25</v>
      </c>
      <c r="U10" s="45" t="s">
        <v>39</v>
      </c>
      <c r="V10" s="45" t="s">
        <v>26</v>
      </c>
      <c r="W10" s="45" t="s">
        <v>8</v>
      </c>
      <c r="X10" s="45" t="s">
        <v>9</v>
      </c>
      <c r="Y10" s="45" t="s">
        <v>10</v>
      </c>
      <c r="Z10" s="45" t="s">
        <v>31</v>
      </c>
      <c r="AA10" s="45" t="s">
        <v>27</v>
      </c>
      <c r="AB10" s="45" t="s">
        <v>28</v>
      </c>
      <c r="AC10" s="4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75" thickBot="1">
      <c r="A11" s="113" t="s">
        <v>1240</v>
      </c>
      <c r="B11" s="113" t="s">
        <v>1195</v>
      </c>
      <c r="C11" s="112" t="str">
        <f>VLOOKUP(E11,Hoja2!A$2:C$82,2,0)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16" t="str">
        <f>VLOOKUP(E11,Hoja2!A$2:C$82,3,0)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10" t="s">
        <v>1035</v>
      </c>
      <c r="F11" s="110" t="s">
        <v>1217</v>
      </c>
      <c r="G11" s="83" t="str">
        <f>VLOOKUP(H11,Hoja1!A$1:G$445,2,0)</f>
        <v>Bacteria</v>
      </c>
      <c r="H11" s="48" t="s">
        <v>108</v>
      </c>
      <c r="I11" s="83" t="str">
        <f>VLOOKUP(H11,Hoja1!A$2:G$445,3,0)</f>
        <v>Infecciones producidas por Bacterianas</v>
      </c>
      <c r="J11" s="82"/>
      <c r="K11" s="83" t="str">
        <f>VLOOKUP(H11,Hoja1!A$2:G$445,4,0)</f>
        <v>Inspecciones planeadas e inspecciones no planeadas, procedimientos de programas de seguridad y salud en el trabajo</v>
      </c>
      <c r="L11" s="83" t="str">
        <f>VLOOKUP(H11,Hoja1!A$2:G$445,5,0)</f>
        <v>Programa de vacunación, bota pantalon, overol, guantes, tapabocas, mascarillas con filtos</v>
      </c>
      <c r="M11" s="82">
        <v>2</v>
      </c>
      <c r="N11" s="50">
        <v>3</v>
      </c>
      <c r="O11" s="50">
        <v>10</v>
      </c>
      <c r="P11" s="50">
        <f>M11*N11</f>
        <v>6</v>
      </c>
      <c r="Q11" s="50">
        <f>O11*P11</f>
        <v>60</v>
      </c>
      <c r="R11" s="51" t="str">
        <f>IF(P11=40,"MA-40",IF(P11=30,"MA-30",IF(P11=20,"A-20",IF(P11=10,"A-10",IF(P11=24,"MA-24",IF(P11=18,"A-18",IF(P11=12,"A-12",IF(P11=6,"M-6",IF(P11=8,"M-8",IF(P11=6,"M-6",IF(P11=4,"B-4",IF(P11=2,"B-2",))))))))))))</f>
        <v>M-6</v>
      </c>
      <c r="S11" s="52" t="str">
        <f aca="true" t="shared" si="0" ref="S11">IF(Q11&lt;=20,"IV",IF(Q11&lt;=120,"III",IF(Q11&lt;=500,"II",IF(Q11&lt;=4000,"I"))))</f>
        <v>III</v>
      </c>
      <c r="T11" s="53" t="str">
        <f>IF(S11=0,"",IF(S11="IV","Aceptable",IF(S11="III","Mejorable",IF(S11="II","No Aceptable o Aceptable Con Control Especifico",IF(S11="I","No Aceptable","")))))</f>
        <v>Mejorable</v>
      </c>
      <c r="U11" s="111">
        <v>3</v>
      </c>
      <c r="V11" s="83" t="str">
        <f>VLOOKUP(H11,Hoja1!A$2:G$445,6,0)</f>
        <v xml:space="preserve">Enfermedades Infectocontagiosas
</v>
      </c>
      <c r="W11" s="54"/>
      <c r="X11" s="54"/>
      <c r="Y11" s="54"/>
      <c r="Z11" s="55"/>
      <c r="AA11" s="55" t="str">
        <f>VLOOKUP(H11,Hoja1!A$2:G$445,7,0)</f>
        <v xml:space="preserve">Riesgo Biológico, Autocuidado y/o Uso y manejo adecuado de E.P.P.
</v>
      </c>
      <c r="AB11" s="116" t="s">
        <v>1200</v>
      </c>
      <c r="AC11" s="116"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ustomHeight="1">
      <c r="A12" s="114"/>
      <c r="B12" s="114"/>
      <c r="C12" s="108"/>
      <c r="D12" s="117"/>
      <c r="E12" s="103"/>
      <c r="F12" s="103"/>
      <c r="G12" s="83" t="str">
        <f>VLOOKUP(H12,Hoja1!A$1:G$445,2,0)</f>
        <v>Virus</v>
      </c>
      <c r="H12" s="48" t="s">
        <v>120</v>
      </c>
      <c r="I12" s="83" t="str">
        <f>VLOOKUP(H12,Hoja1!A$2:G$445,3,0)</f>
        <v>Infecciones Virales</v>
      </c>
      <c r="J12" s="82"/>
      <c r="K12" s="83" t="str">
        <f>VLOOKUP(H12,Hoja1!A$2:G$445,4,0)</f>
        <v>Inspecciones planeadas e inspecciones no planeadas, procedimientos de programas de seguridad y salud en el trabajo</v>
      </c>
      <c r="L12" s="83" t="str">
        <f>VLOOKUP(H12,Hoja1!A$2:G$445,5,0)</f>
        <v>Programa de vacunación, bota pantalon, overol, guantes, tapabocas, mascarillas con filtos</v>
      </c>
      <c r="M12" s="82">
        <v>2</v>
      </c>
      <c r="N12" s="50">
        <v>3</v>
      </c>
      <c r="O12" s="50">
        <v>10</v>
      </c>
      <c r="P12" s="50">
        <f>M12*N12</f>
        <v>6</v>
      </c>
      <c r="Q12" s="50">
        <f>O12*P12</f>
        <v>60</v>
      </c>
      <c r="R12" s="51" t="str">
        <f>IF(P12=40,"MA-40",IF(P12=30,"MA-30",IF(P12=20,"A-20",IF(P12=10,"A-10",IF(P12=24,"MA-24",IF(P12=18,"A-18",IF(P12=12,"A-12",IF(P12=6,"M-6",IF(P12=8,"M-8",IF(P12=6,"M-6",IF(P12=4,"B-4",IF(P12=2,"B-2",))))))))))))</f>
        <v>M-6</v>
      </c>
      <c r="S12" s="52" t="str">
        <f aca="true" t="shared" si="1" ref="S12:S49">IF(Q12&lt;=20,"IV",IF(Q12&lt;=120,"III",IF(Q12&lt;=500,"II",IF(Q12&lt;=4000,"I"))))</f>
        <v>III</v>
      </c>
      <c r="T12" s="53" t="str">
        <f>IF(S12=0,"",IF(S12="IV","Aceptable",IF(S12="III","Mejorable",IF(S12="II","No Aceptable o Aceptable Con Control Especifico",IF(S12="I","No Aceptable","")))))</f>
        <v>Mejorable</v>
      </c>
      <c r="U12" s="105"/>
      <c r="V12" s="83" t="str">
        <f>VLOOKUP(H12,Hoja1!A$2:G$445,6,0)</f>
        <v xml:space="preserve">Enfermedades Infectocontagiosas
</v>
      </c>
      <c r="W12" s="54"/>
      <c r="X12" s="54"/>
      <c r="Y12" s="54"/>
      <c r="Z12" s="55"/>
      <c r="AA12" s="55" t="str">
        <f>VLOOKUP(H12,Hoja1!A$2:G$445,7,0)</f>
        <v xml:space="preserve">Riesgo Biológico, Autocuidado y/o Uso y manejo adecuado de E.P.P.
</v>
      </c>
      <c r="AB12" s="150"/>
      <c r="AC12" s="11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83" t="str">
        <f>VLOOKUP(H13,Hoja1!A$1:G$445,2,0)</f>
        <v>INFRAROJA, ULTRAVIOLETA, VISIBLE, RADIOFRECUENCIA, MICROONDAS, LASER</v>
      </c>
      <c r="H13" s="48" t="s">
        <v>67</v>
      </c>
      <c r="I13" s="83" t="str">
        <f>VLOOKUP(H13,Hoja1!A$2:G$445,3,0)</f>
        <v>CÁNCER, LESIONES DÉRMICAS Y OCULARES</v>
      </c>
      <c r="J13" s="56"/>
      <c r="K13" s="83" t="str">
        <f>VLOOKUP(H13,Hoja1!A$2:G$445,4,0)</f>
        <v>Inspecciones planeadas e inspecciones no planeadas, procedimientos de programas de seguridad y salud en el trabajo</v>
      </c>
      <c r="L13" s="83" t="str">
        <f>VLOOKUP(H13,Hoja1!A$2:G$445,5,0)</f>
        <v>PROGRAMA BLOQUEADOR SOLAR</v>
      </c>
      <c r="M13" s="56">
        <v>2</v>
      </c>
      <c r="N13" s="57">
        <v>2</v>
      </c>
      <c r="O13" s="57">
        <v>10</v>
      </c>
      <c r="P13" s="50">
        <f aca="true" t="shared" si="2" ref="P13:P49">M13*N13</f>
        <v>4</v>
      </c>
      <c r="Q13" s="50">
        <f aca="true" t="shared" si="3" ref="Q13:Q49">O13*P13</f>
        <v>40</v>
      </c>
      <c r="R13" s="58" t="str">
        <f aca="true" t="shared" si="4" ref="R13:R49">IF(P13=40,"MA-40",IF(P13=30,"MA-30",IF(P13=20,"A-20",IF(P13=10,"A-10",IF(P13=24,"MA-24",IF(P13=18,"A-18",IF(P13=12,"A-12",IF(P13=6,"M-6",IF(P13=8,"M-8",IF(P13=6,"M-6",IF(P13=4,"B-4",IF(P13=2,"B-2",))))))))))))</f>
        <v>B-4</v>
      </c>
      <c r="S13" s="59" t="str">
        <f t="shared" si="1"/>
        <v>III</v>
      </c>
      <c r="T13" s="60" t="str">
        <f aca="true" t="shared" si="5" ref="T13:T49">IF(S13=0,"",IF(S13="IV","Aceptable",IF(S13="III","Mejorable",IF(S13="II","No Aceptable o Aceptable Con Control Especifico",IF(S13="I","No Aceptable","")))))</f>
        <v>Mejorable</v>
      </c>
      <c r="U13" s="105"/>
      <c r="V13" s="83" t="str">
        <f>VLOOKUP(H13,Hoja1!A$2:G$445,6,0)</f>
        <v>CÁNCER</v>
      </c>
      <c r="W13" s="61"/>
      <c r="X13" s="61"/>
      <c r="Y13" s="61"/>
      <c r="Z13" s="62"/>
      <c r="AA13" s="55" t="str">
        <f>VLOOKUP(H13,Hoja1!A$2:G$445,7,0)</f>
        <v>N/A</v>
      </c>
      <c r="AB13" s="61" t="s">
        <v>1201</v>
      </c>
      <c r="AC13" s="11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14"/>
      <c r="B14" s="114"/>
      <c r="C14" s="108"/>
      <c r="D14" s="117"/>
      <c r="E14" s="103"/>
      <c r="F14" s="103"/>
      <c r="G14" s="83" t="str">
        <f>VLOOKUP(H14,Hoja1!A$1:G$445,2,0)</f>
        <v>MATERIAL PARTICULADO</v>
      </c>
      <c r="H14" s="48" t="s">
        <v>269</v>
      </c>
      <c r="I14" s="83" t="str">
        <f>VLOOKUP(H14,Hoja1!A$2:G$445,3,0)</f>
        <v>NEUMOCONIOSIS, BRONQUITIS, ASMA, SILICOSIS</v>
      </c>
      <c r="J14" s="56"/>
      <c r="K14" s="83" t="str">
        <f>VLOOKUP(H14,Hoja1!A$2:G$445,4,0)</f>
        <v>Inspecciones planeadas e inspecciones no planeadas, procedimientos de programas de seguridad y salud en el trabajo</v>
      </c>
      <c r="L14" s="83" t="str">
        <f>VLOOKUP(H14,Hoja1!A$2:G$445,5,0)</f>
        <v>EPP MASCARILLAS Y FILTROS</v>
      </c>
      <c r="M14" s="56">
        <v>2</v>
      </c>
      <c r="N14" s="57">
        <v>2</v>
      </c>
      <c r="O14" s="57">
        <v>25</v>
      </c>
      <c r="P14" s="50">
        <f t="shared" si="2"/>
        <v>4</v>
      </c>
      <c r="Q14" s="50">
        <f t="shared" si="3"/>
        <v>100</v>
      </c>
      <c r="R14" s="58" t="str">
        <f t="shared" si="4"/>
        <v>B-4</v>
      </c>
      <c r="S14" s="59" t="str">
        <f t="shared" si="1"/>
        <v>III</v>
      </c>
      <c r="T14" s="60" t="str">
        <f t="shared" si="5"/>
        <v>Mejorable</v>
      </c>
      <c r="U14" s="105"/>
      <c r="V14" s="83" t="str">
        <f>VLOOKUP(H14,Hoja1!A$2:G$445,6,0)</f>
        <v>NEUMOCONIOSIS</v>
      </c>
      <c r="W14" s="61"/>
      <c r="X14" s="61"/>
      <c r="Y14" s="61"/>
      <c r="Z14" s="62"/>
      <c r="AA14" s="55" t="str">
        <f>VLOOKUP(H14,Hoja1!A$2:G$445,7,0)</f>
        <v>USO Y MANEJO DE LOS EPP</v>
      </c>
      <c r="AB14" s="61" t="s">
        <v>1233</v>
      </c>
      <c r="AC14" s="11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66.75" customHeight="1">
      <c r="A15" s="114"/>
      <c r="B15" s="114"/>
      <c r="C15" s="108"/>
      <c r="D15" s="117"/>
      <c r="E15" s="103"/>
      <c r="F15" s="103"/>
      <c r="G15" s="83" t="str">
        <f>VLOOKUP(H15,Hoja1!A$1:G$445,2,0)</f>
        <v>NATURALEZA DE LA TAREA</v>
      </c>
      <c r="H15" s="48" t="s">
        <v>76</v>
      </c>
      <c r="I15" s="83" t="str">
        <f>VLOOKUP(H15,Hoja1!A$2:G$445,3,0)</f>
        <v>ESTRÉS,  TRANSTORNOS DEL SUEÑO</v>
      </c>
      <c r="J15" s="56"/>
      <c r="K15" s="83" t="str">
        <f>VLOOKUP(H15,Hoja1!A$2:G$445,4,0)</f>
        <v>N/A</v>
      </c>
      <c r="L15" s="83" t="str">
        <f>VLOOKUP(H15,Hoja1!A$2:G$445,5,0)</f>
        <v>PVE PSICOSOCIAL</v>
      </c>
      <c r="M15" s="56">
        <v>2</v>
      </c>
      <c r="N15" s="57">
        <v>3</v>
      </c>
      <c r="O15" s="57">
        <v>10</v>
      </c>
      <c r="P15" s="50">
        <f t="shared" si="2"/>
        <v>6</v>
      </c>
      <c r="Q15" s="50">
        <f t="shared" si="3"/>
        <v>60</v>
      </c>
      <c r="R15" s="58" t="str">
        <f t="shared" si="4"/>
        <v>M-6</v>
      </c>
      <c r="S15" s="59" t="str">
        <f t="shared" si="1"/>
        <v>III</v>
      </c>
      <c r="T15" s="60" t="str">
        <f t="shared" si="5"/>
        <v>Mejorable</v>
      </c>
      <c r="U15" s="105"/>
      <c r="V15" s="83" t="str">
        <f>VLOOKUP(H15,Hoja1!A$2:G$445,6,0)</f>
        <v>ESTRÉS</v>
      </c>
      <c r="W15" s="61"/>
      <c r="X15" s="61"/>
      <c r="Y15" s="61"/>
      <c r="Z15" s="62"/>
      <c r="AA15" s="55" t="str">
        <f>VLOOKUP(H15,Hoja1!A$2:G$445,7,0)</f>
        <v>N/A</v>
      </c>
      <c r="AB15" s="61" t="s">
        <v>1202</v>
      </c>
      <c r="AC15" s="11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8.5" customHeight="1">
      <c r="A16" s="114"/>
      <c r="B16" s="114"/>
      <c r="C16" s="108"/>
      <c r="D16" s="117"/>
      <c r="E16" s="103"/>
      <c r="F16" s="103"/>
      <c r="G16" s="83" t="str">
        <f>VLOOKUP(H16,Hoja1!A$1:G$445,2,0)</f>
        <v>Forzadas, Prolongadas</v>
      </c>
      <c r="H16" s="48" t="s">
        <v>40</v>
      </c>
      <c r="I16" s="83" t="str">
        <f>VLOOKUP(H16,Hoja1!A$2:G$445,3,0)</f>
        <v xml:space="preserve">Lesiones osteomusculares, lesiones osteoarticulares
</v>
      </c>
      <c r="J16" s="56"/>
      <c r="K16" s="83" t="str">
        <f>VLOOKUP(H16,Hoja1!A$2:G$445,4,0)</f>
        <v>Inspecciones planeadas e inspecciones no planeadas, procedimientos de programas de seguridad y salud en el trabajo</v>
      </c>
      <c r="L16" s="83" t="str">
        <f>VLOOKUP(H16,Hoja1!A$2:G$445,5,0)</f>
        <v>PVE Biomecánico, programa pausas activas, exámenes periódicos, recomendaciones, control de posturas</v>
      </c>
      <c r="M16" s="56">
        <v>2</v>
      </c>
      <c r="N16" s="57">
        <v>3</v>
      </c>
      <c r="O16" s="57">
        <v>25</v>
      </c>
      <c r="P16" s="50">
        <f t="shared" si="2"/>
        <v>6</v>
      </c>
      <c r="Q16" s="50">
        <f t="shared" si="3"/>
        <v>150</v>
      </c>
      <c r="R16" s="58" t="str">
        <f t="shared" si="4"/>
        <v>M-6</v>
      </c>
      <c r="S16" s="59" t="str">
        <f t="shared" si="1"/>
        <v>II</v>
      </c>
      <c r="T16" s="60" t="str">
        <f t="shared" si="5"/>
        <v>No Aceptable o Aceptable Con Control Especifico</v>
      </c>
      <c r="U16" s="105"/>
      <c r="V16" s="83" t="str">
        <f>VLOOKUP(H16,Hoja1!A$2:G$445,6,0)</f>
        <v>Enfermedades Osteomusculares</v>
      </c>
      <c r="W16" s="61"/>
      <c r="X16" s="61"/>
      <c r="Y16" s="61"/>
      <c r="Z16" s="62"/>
      <c r="AA16" s="55" t="str">
        <f>VLOOKUP(H16,Hoja1!A$2:G$445,7,0)</f>
        <v>Prevención en lesiones osteomusculares, líderes de pausas activas</v>
      </c>
      <c r="AB16" s="61" t="s">
        <v>1203</v>
      </c>
      <c r="AC16" s="11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9.25" customHeight="1">
      <c r="A17" s="114"/>
      <c r="B17" s="114"/>
      <c r="C17" s="108"/>
      <c r="D17" s="117"/>
      <c r="E17" s="103"/>
      <c r="F17" s="103"/>
      <c r="G17" s="83" t="str">
        <f>VLOOKUP(H17,Hoja1!A$1:G$445,2,0)</f>
        <v>Movimientos repetitivos, Miembros Superiores</v>
      </c>
      <c r="H17" s="48" t="s">
        <v>47</v>
      </c>
      <c r="I17" s="83" t="str">
        <f>VLOOKUP(H17,Hoja1!A$2:G$445,3,0)</f>
        <v>Lesiones Musculoesqueléticas</v>
      </c>
      <c r="J17" s="56"/>
      <c r="K17" s="83" t="str">
        <f>VLOOKUP(H17,Hoja1!A$2:G$445,4,0)</f>
        <v>N/A</v>
      </c>
      <c r="L17" s="83" t="str">
        <f>VLOOKUP(H17,Hoja1!A$2:G$445,5,0)</f>
        <v>PVE BIomécanico, programa pausas activas, examenes periódicos, recomendaicones, control de posturas</v>
      </c>
      <c r="M17" s="56">
        <v>2</v>
      </c>
      <c r="N17" s="57">
        <v>2</v>
      </c>
      <c r="O17" s="57">
        <v>10</v>
      </c>
      <c r="P17" s="50">
        <f t="shared" si="2"/>
        <v>4</v>
      </c>
      <c r="Q17" s="50">
        <f t="shared" si="3"/>
        <v>40</v>
      </c>
      <c r="R17" s="58" t="str">
        <f t="shared" si="4"/>
        <v>B-4</v>
      </c>
      <c r="S17" s="59" t="str">
        <f t="shared" si="1"/>
        <v>III</v>
      </c>
      <c r="T17" s="60" t="str">
        <f t="shared" si="5"/>
        <v>Mejorable</v>
      </c>
      <c r="U17" s="105"/>
      <c r="V17" s="83" t="str">
        <f>VLOOKUP(H17,Hoja1!A$2:G$445,6,0)</f>
        <v>Enfermedades musculoesqueleticas</v>
      </c>
      <c r="W17" s="61"/>
      <c r="X17" s="61"/>
      <c r="Y17" s="61"/>
      <c r="Z17" s="62"/>
      <c r="AA17" s="55" t="str">
        <f>VLOOKUP(H17,Hoja1!A$2:G$445,7,0)</f>
        <v>Prevención en lesiones osteomusculares, líderes de pausas activas</v>
      </c>
      <c r="AB17" s="61" t="s">
        <v>1203</v>
      </c>
      <c r="AC17" s="11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14"/>
      <c r="B18" s="114"/>
      <c r="C18" s="108"/>
      <c r="D18" s="117"/>
      <c r="E18" s="103"/>
      <c r="F18" s="103"/>
      <c r="G18" s="83" t="str">
        <f>VLOOKUP(H18,Hoja1!A$1:G$445,2,0)</f>
        <v>Carga de un peso mayor al recomendado</v>
      </c>
      <c r="H18" s="48" t="s">
        <v>486</v>
      </c>
      <c r="I18" s="83" t="str">
        <f>VLOOKUP(H18,Hoja1!A$2:G$445,3,0)</f>
        <v>Lesiones osteomusculares, lesiones osteoarticulares</v>
      </c>
      <c r="J18" s="56"/>
      <c r="K18" s="83" t="str">
        <f>VLOOKUP(H18,Hoja1!A$2:G$445,4,0)</f>
        <v>Inspecciones planeadas e inspecciones no planeadas, procedimientos de programas de seguridad y salud en el trabajo</v>
      </c>
      <c r="L18" s="83" t="str">
        <f>VLOOKUP(H18,Hoja1!A$2:G$445,5,0)</f>
        <v>PVE Biomecánico, programa pausas activas, exámenes periódicos, recomendaciones, control de posturas</v>
      </c>
      <c r="M18" s="56">
        <v>2</v>
      </c>
      <c r="N18" s="57">
        <v>2</v>
      </c>
      <c r="O18" s="57">
        <v>25</v>
      </c>
      <c r="P18" s="50">
        <f t="shared" si="2"/>
        <v>4</v>
      </c>
      <c r="Q18" s="50">
        <f t="shared" si="3"/>
        <v>100</v>
      </c>
      <c r="R18" s="58" t="str">
        <f t="shared" si="4"/>
        <v>B-4</v>
      </c>
      <c r="S18" s="59" t="str">
        <f t="shared" si="1"/>
        <v>III</v>
      </c>
      <c r="T18" s="60" t="str">
        <f t="shared" si="5"/>
        <v>Mejorable</v>
      </c>
      <c r="U18" s="105"/>
      <c r="V18" s="83" t="str">
        <f>VLOOKUP(H18,Hoja1!A$2:G$445,6,0)</f>
        <v>Enfermedades del sistema osteomuscular</v>
      </c>
      <c r="W18" s="61"/>
      <c r="X18" s="61"/>
      <c r="Y18" s="61"/>
      <c r="Z18" s="62"/>
      <c r="AA18" s="55" t="str">
        <f>VLOOKUP(H18,Hoja1!A$2:G$445,7,0)</f>
        <v>Prevención en lesiones osteomusculares, Líderes en pausas activas</v>
      </c>
      <c r="AB18" s="61" t="s">
        <v>1232</v>
      </c>
      <c r="AC18" s="11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14"/>
      <c r="B19" s="114"/>
      <c r="C19" s="108"/>
      <c r="D19" s="117"/>
      <c r="E19" s="103"/>
      <c r="F19" s="103"/>
      <c r="G19" s="83" t="str">
        <f>VLOOKUP(H19,Hoja1!A$1:G$445,2,0)</f>
        <v>Atropellamiento, Envestir</v>
      </c>
      <c r="H19" s="48" t="s">
        <v>1187</v>
      </c>
      <c r="I19" s="83" t="str">
        <f>VLOOKUP(H19,Hoja1!A$2:G$445,3,0)</f>
        <v>Lesiones, pérdidas materiales, muerte</v>
      </c>
      <c r="J19" s="56"/>
      <c r="K19" s="83" t="str">
        <f>VLOOKUP(H19,Hoja1!A$2:G$445,4,0)</f>
        <v>Inspecciones planeadas e inspecciones no planeadas, procedimientos de programas de seguridad y salud en el trabajo</v>
      </c>
      <c r="L19" s="83" t="str">
        <f>VLOOKUP(H19,Hoja1!A$2:G$445,5,0)</f>
        <v>Programa de seguridad vial, señalización</v>
      </c>
      <c r="M19" s="56">
        <v>2</v>
      </c>
      <c r="N19" s="57">
        <v>3</v>
      </c>
      <c r="O19" s="57">
        <v>60</v>
      </c>
      <c r="P19" s="50">
        <f t="shared" si="2"/>
        <v>6</v>
      </c>
      <c r="Q19" s="50">
        <f t="shared" si="3"/>
        <v>360</v>
      </c>
      <c r="R19" s="58" t="str">
        <f t="shared" si="4"/>
        <v>M-6</v>
      </c>
      <c r="S19" s="59" t="str">
        <f t="shared" si="1"/>
        <v>II</v>
      </c>
      <c r="T19" s="60" t="str">
        <f t="shared" si="5"/>
        <v>No Aceptable o Aceptable Con Control Especifico</v>
      </c>
      <c r="U19" s="105"/>
      <c r="V19" s="83" t="str">
        <f>VLOOKUP(H19,Hoja1!A$2:G$445,6,0)</f>
        <v>Muerte</v>
      </c>
      <c r="W19" s="61"/>
      <c r="X19" s="61"/>
      <c r="Y19" s="61"/>
      <c r="Z19" s="62"/>
      <c r="AA19" s="55" t="str">
        <f>VLOOKUP(H19,Hoja1!A$2:G$445,7,0)</f>
        <v>Seguridad vial y manejo defensivo, aseguramiento de áreas de trabajo</v>
      </c>
      <c r="AB19" s="61" t="s">
        <v>1204</v>
      </c>
      <c r="AC19" s="11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40.5">
      <c r="A20" s="114"/>
      <c r="B20" s="114"/>
      <c r="C20" s="108"/>
      <c r="D20" s="117"/>
      <c r="E20" s="103"/>
      <c r="F20" s="103"/>
      <c r="G20" s="83" t="str">
        <f>VLOOKUP(H20,Hoja1!A$1:G$445,2,0)</f>
        <v>Superficies de trabajo irregulares o deslizantes</v>
      </c>
      <c r="H20" s="48" t="s">
        <v>597</v>
      </c>
      <c r="I20" s="83" t="str">
        <f>VLOOKUP(H20,Hoja1!A$2:G$445,3,0)</f>
        <v>Caidas del mismo nivel, fracturas, golpe con objetos, caídas de objetos, obstrucción de rutas de evacuación</v>
      </c>
      <c r="J20" s="56"/>
      <c r="K20" s="83" t="str">
        <f>VLOOKUP(H20,Hoja1!A$2:G$445,4,0)</f>
        <v>N/A</v>
      </c>
      <c r="L20" s="83" t="str">
        <f>VLOOKUP(H20,Hoja1!A$2:G$445,5,0)</f>
        <v>N/A</v>
      </c>
      <c r="M20" s="56">
        <v>2</v>
      </c>
      <c r="N20" s="57">
        <v>3</v>
      </c>
      <c r="O20" s="57">
        <v>25</v>
      </c>
      <c r="P20" s="50">
        <f t="shared" si="2"/>
        <v>6</v>
      </c>
      <c r="Q20" s="50">
        <f t="shared" si="3"/>
        <v>150</v>
      </c>
      <c r="R20" s="58" t="str">
        <f t="shared" si="4"/>
        <v>M-6</v>
      </c>
      <c r="S20" s="59" t="str">
        <f t="shared" si="1"/>
        <v>II</v>
      </c>
      <c r="T20" s="60" t="str">
        <f t="shared" si="5"/>
        <v>No Aceptable o Aceptable Con Control Especifico</v>
      </c>
      <c r="U20" s="105"/>
      <c r="V20" s="83" t="str">
        <f>VLOOKUP(H20,Hoja1!A$2:G$445,6,0)</f>
        <v>Caídas de distinto nivel</v>
      </c>
      <c r="W20" s="61"/>
      <c r="X20" s="61"/>
      <c r="Y20" s="61"/>
      <c r="Z20" s="62"/>
      <c r="AA20" s="55" t="str">
        <f>VLOOKUP(H20,Hoja1!A$2:G$445,7,0)</f>
        <v>Pautas Básicas en orden y aseo en el lugar de trabajo, actos y condiciones inseguras</v>
      </c>
      <c r="AB20" s="61" t="s">
        <v>1205</v>
      </c>
      <c r="AC20" s="11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8.25" customHeight="1">
      <c r="A21" s="114"/>
      <c r="B21" s="114"/>
      <c r="C21" s="108"/>
      <c r="D21" s="117"/>
      <c r="E21" s="103"/>
      <c r="F21" s="103"/>
      <c r="G21" s="83" t="str">
        <f>VLOOKUP(H21,Hoja1!A$1:G$445,2,0)</f>
        <v>Atraco, golpiza, atentados y secuestrados</v>
      </c>
      <c r="H21" s="48" t="s">
        <v>57</v>
      </c>
      <c r="I21" s="83" t="str">
        <f>VLOOKUP(H21,Hoja1!A$2:G$445,3,0)</f>
        <v>Estrés, golpes, Secuestros</v>
      </c>
      <c r="J21" s="56"/>
      <c r="K21" s="83" t="str">
        <f>VLOOKUP(H21,Hoja1!A$2:G$445,4,0)</f>
        <v>Inspecciones planeadas e inspecciones no planeadas, procedimientos de programas de seguridad y salud en el trabajo</v>
      </c>
      <c r="L21" s="83" t="str">
        <f>VLOOKUP(H21,Hoja1!A$2:G$445,5,0)</f>
        <v xml:space="preserve">Uniformes Corporativos, Caquetas corporativas, Carnetización
</v>
      </c>
      <c r="M21" s="56">
        <v>2</v>
      </c>
      <c r="N21" s="57">
        <v>3</v>
      </c>
      <c r="O21" s="57">
        <v>60</v>
      </c>
      <c r="P21" s="50">
        <f t="shared" si="2"/>
        <v>6</v>
      </c>
      <c r="Q21" s="50">
        <f t="shared" si="3"/>
        <v>360</v>
      </c>
      <c r="R21" s="58" t="str">
        <f t="shared" si="4"/>
        <v>M-6</v>
      </c>
      <c r="S21" s="59" t="str">
        <f t="shared" si="1"/>
        <v>II</v>
      </c>
      <c r="T21" s="60" t="str">
        <f t="shared" si="5"/>
        <v>No Aceptable o Aceptable Con Control Especifico</v>
      </c>
      <c r="U21" s="105"/>
      <c r="V21" s="83" t="str">
        <f>VLOOKUP(H21,Hoja1!A$2:G$445,6,0)</f>
        <v>Secuestros</v>
      </c>
      <c r="W21" s="61"/>
      <c r="X21" s="61"/>
      <c r="Y21" s="61"/>
      <c r="Z21" s="62"/>
      <c r="AA21" s="55" t="str">
        <f>VLOOKUP(H21,Hoja1!A$2:G$445,7,0)</f>
        <v>N/A</v>
      </c>
      <c r="AB21" s="61" t="s">
        <v>1206</v>
      </c>
      <c r="AC21" s="117"/>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114"/>
      <c r="B22" s="114"/>
      <c r="C22" s="148"/>
      <c r="D22" s="146"/>
      <c r="E22" s="145"/>
      <c r="F22" s="145"/>
      <c r="G22" s="83" t="str">
        <f>VLOOKUP(H22,Hoja1!A$1:G$445,2,0)</f>
        <v>SISMOS, INCENDIOS, INUNDACIONES, TERREMOTOS, VENDAVALES, DERRUMBE</v>
      </c>
      <c r="H22" s="48" t="s">
        <v>62</v>
      </c>
      <c r="I22" s="83" t="str">
        <f>VLOOKUP(H22,Hoja1!A$2:G$445,3,0)</f>
        <v>SISMOS, INCENDIOS, INUNDACIONES, TERREMOTOS, VENDAVALES</v>
      </c>
      <c r="J22" s="56"/>
      <c r="K22" s="83" t="str">
        <f>VLOOKUP(H22,Hoja1!A$2:G$445,4,0)</f>
        <v>Inspecciones planeadas e inspecciones no planeadas, procedimientos de programas de seguridad y salud en el trabajo</v>
      </c>
      <c r="L22" s="83" t="str">
        <f>VLOOKUP(H22,Hoja1!A$2:G$445,5,0)</f>
        <v>BRIGADAS DE EMERGENCIAS</v>
      </c>
      <c r="M22" s="56">
        <v>2</v>
      </c>
      <c r="N22" s="57">
        <v>1</v>
      </c>
      <c r="O22" s="57">
        <v>100</v>
      </c>
      <c r="P22" s="50">
        <f t="shared" si="2"/>
        <v>2</v>
      </c>
      <c r="Q22" s="50">
        <f t="shared" si="3"/>
        <v>200</v>
      </c>
      <c r="R22" s="58" t="str">
        <f t="shared" si="4"/>
        <v>B-2</v>
      </c>
      <c r="S22" s="59" t="str">
        <f t="shared" si="1"/>
        <v>II</v>
      </c>
      <c r="T22" s="60" t="str">
        <f t="shared" si="5"/>
        <v>No Aceptable o Aceptable Con Control Especifico</v>
      </c>
      <c r="U22" s="106"/>
      <c r="V22" s="83" t="str">
        <f>VLOOKUP(H22,Hoja1!A$2:G$445,6,0)</f>
        <v>MUERTE</v>
      </c>
      <c r="W22" s="61"/>
      <c r="X22" s="61"/>
      <c r="Y22" s="61"/>
      <c r="Z22" s="62" t="s">
        <v>1226</v>
      </c>
      <c r="AA22" s="55" t="str">
        <f>VLOOKUP(H22,Hoja1!A$2:G$445,7,0)</f>
        <v>ENTRENAMIENTO DE LA BRIGADA; DIVULGACIÓN DE PLAN DE EMERGENCIA</v>
      </c>
      <c r="AB22" s="61" t="s">
        <v>1207</v>
      </c>
      <c r="AC22" s="150"/>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114"/>
      <c r="B23" s="114"/>
      <c r="C23" s="118" t="s">
        <v>1225</v>
      </c>
      <c r="D23" s="120" t="s">
        <v>1242</v>
      </c>
      <c r="E23" s="94" t="s">
        <v>1063</v>
      </c>
      <c r="F23" s="94" t="s">
        <v>1217</v>
      </c>
      <c r="G23" s="46" t="str">
        <f>VLOOKUP(H23,Hoja1!A$1:G$445,2,0)</f>
        <v>Bacteria</v>
      </c>
      <c r="H23" s="24" t="s">
        <v>108</v>
      </c>
      <c r="I23" s="46" t="str">
        <f>VLOOKUP(H23,Hoja1!A$2:G$445,3,0)</f>
        <v>Infecciones producidas por Bacterianas</v>
      </c>
      <c r="J23" s="18"/>
      <c r="K23" s="46" t="str">
        <f>VLOOKUP(H23,Hoja1!A$2:G$445,4,0)</f>
        <v>Inspecciones planeadas e inspecciones no planeadas, procedimientos de programas de seguridad y salud en el trabajo</v>
      </c>
      <c r="L23" s="46" t="str">
        <f>VLOOKUP(H23,Hoja1!A$2:G$445,5,0)</f>
        <v>Programa de vacunación, bota pantalon, overol, guantes, tapabocas, mascarillas con filtos</v>
      </c>
      <c r="M23" s="18">
        <v>2</v>
      </c>
      <c r="N23" s="19">
        <v>3</v>
      </c>
      <c r="O23" s="19">
        <v>10</v>
      </c>
      <c r="P23" s="25">
        <f t="shared" si="2"/>
        <v>6</v>
      </c>
      <c r="Q23" s="25">
        <f t="shared" si="3"/>
        <v>60</v>
      </c>
      <c r="R23" s="31" t="str">
        <f t="shared" si="4"/>
        <v>M-6</v>
      </c>
      <c r="S23" s="32" t="str">
        <f t="shared" si="1"/>
        <v>III</v>
      </c>
      <c r="T23" s="33" t="str">
        <f t="shared" si="5"/>
        <v>Mejorable</v>
      </c>
      <c r="U23" s="97">
        <v>1</v>
      </c>
      <c r="V23" s="46" t="str">
        <f>VLOOKUP(H23,Hoja1!A$2:G$445,6,0)</f>
        <v xml:space="preserve">Enfermedades Infectocontagiosas
</v>
      </c>
      <c r="W23" s="20"/>
      <c r="X23" s="20"/>
      <c r="Y23" s="20"/>
      <c r="Z23" s="17"/>
      <c r="AA23" s="22" t="str">
        <f>VLOOKUP(H23,Hoja1!A$2:G$445,7,0)</f>
        <v xml:space="preserve">Riesgo Biológico, Autocuidado y/o Uso y manejo adecuado de E.P.P.
</v>
      </c>
      <c r="AB23" s="97" t="s">
        <v>1200</v>
      </c>
      <c r="AC23" s="100" t="s">
        <v>1209</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14"/>
      <c r="B24" s="114"/>
      <c r="C24" s="101"/>
      <c r="D24" s="121"/>
      <c r="E24" s="95"/>
      <c r="F24" s="95"/>
      <c r="G24" s="46" t="str">
        <f>VLOOKUP(H24,Hoja1!A$1:G$445,2,0)</f>
        <v>Virus</v>
      </c>
      <c r="H24" s="24" t="s">
        <v>120</v>
      </c>
      <c r="I24" s="46" t="str">
        <f>VLOOKUP(H24,Hoja1!A$2:G$445,3,0)</f>
        <v>Infecciones Virales</v>
      </c>
      <c r="J24" s="18"/>
      <c r="K24" s="46" t="str">
        <f>VLOOKUP(H24,Hoja1!A$2:G$445,4,0)</f>
        <v>Inspecciones planeadas e inspecciones no planeadas, procedimientos de programas de seguridad y salud en el trabajo</v>
      </c>
      <c r="L24" s="46" t="str">
        <f>VLOOKUP(H24,Hoja1!A$2:G$445,5,0)</f>
        <v>Programa de vacunación, bota pantalon, overol, guantes, tapabocas, mascarillas con filtos</v>
      </c>
      <c r="M24" s="18">
        <v>2</v>
      </c>
      <c r="N24" s="19">
        <v>3</v>
      </c>
      <c r="O24" s="19">
        <v>10</v>
      </c>
      <c r="P24" s="25">
        <f t="shared" si="2"/>
        <v>6</v>
      </c>
      <c r="Q24" s="25">
        <f t="shared" si="3"/>
        <v>60</v>
      </c>
      <c r="R24" s="31" t="str">
        <f t="shared" si="4"/>
        <v>M-6</v>
      </c>
      <c r="S24" s="32" t="str">
        <f t="shared" si="1"/>
        <v>III</v>
      </c>
      <c r="T24" s="33" t="str">
        <f t="shared" si="5"/>
        <v>Mejorable</v>
      </c>
      <c r="U24" s="98"/>
      <c r="V24" s="46" t="str">
        <f>VLOOKUP(H24,Hoja1!A$2:G$445,6,0)</f>
        <v xml:space="preserve">Enfermedades Infectocontagiosas
</v>
      </c>
      <c r="W24" s="20"/>
      <c r="X24" s="20"/>
      <c r="Y24" s="20"/>
      <c r="Z24" s="17"/>
      <c r="AA24" s="22" t="str">
        <f>VLOOKUP(H24,Hoja1!A$2:G$445,7,0)</f>
        <v xml:space="preserve">Riesgo Biológico, Autocuidado y/o Uso y manejo adecuado de E.P.P.
</v>
      </c>
      <c r="AB24" s="99"/>
      <c r="AC24" s="10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14"/>
      <c r="B25" s="114"/>
      <c r="C25" s="101"/>
      <c r="D25" s="121"/>
      <c r="E25" s="95"/>
      <c r="F25" s="95"/>
      <c r="G25" s="46" t="str">
        <f>VLOOKUP(H25,Hoja1!A$1:G$445,2,0)</f>
        <v>INFRAROJA, ULTRAVIOLETA, VISIBLE, RADIOFRECUENCIA, MICROONDAS, LASER</v>
      </c>
      <c r="H25" s="24" t="s">
        <v>67</v>
      </c>
      <c r="I25" s="46" t="str">
        <f>VLOOKUP(H25,Hoja1!A$2:G$445,3,0)</f>
        <v>CÁNCER, LESIONES DÉRMICAS Y OCULARES</v>
      </c>
      <c r="J25" s="18"/>
      <c r="K25" s="46" t="str">
        <f>VLOOKUP(H25,Hoja1!A$2:G$445,4,0)</f>
        <v>Inspecciones planeadas e inspecciones no planeadas, procedimientos de programas de seguridad y salud en el trabajo</v>
      </c>
      <c r="L25" s="46" t="str">
        <f>VLOOKUP(H25,Hoja1!A$2:G$445,5,0)</f>
        <v>PROGRAMA BLOQUEADOR SOLAR</v>
      </c>
      <c r="M25" s="18">
        <v>2</v>
      </c>
      <c r="N25" s="19">
        <v>3</v>
      </c>
      <c r="O25" s="19">
        <v>10</v>
      </c>
      <c r="P25" s="25">
        <f t="shared" si="2"/>
        <v>6</v>
      </c>
      <c r="Q25" s="25">
        <f t="shared" si="3"/>
        <v>60</v>
      </c>
      <c r="R25" s="31" t="str">
        <f t="shared" si="4"/>
        <v>M-6</v>
      </c>
      <c r="S25" s="32" t="str">
        <f t="shared" si="1"/>
        <v>III</v>
      </c>
      <c r="T25" s="33" t="str">
        <f t="shared" si="5"/>
        <v>Mejorable</v>
      </c>
      <c r="U25" s="98"/>
      <c r="V25" s="46" t="str">
        <f>VLOOKUP(H25,Hoja1!A$2:G$445,6,0)</f>
        <v>CÁNCER</v>
      </c>
      <c r="W25" s="20"/>
      <c r="X25" s="20"/>
      <c r="Y25" s="20"/>
      <c r="Z25" s="17"/>
      <c r="AA25" s="22" t="str">
        <f>VLOOKUP(H25,Hoja1!A$2:G$445,7,0)</f>
        <v>N/A</v>
      </c>
      <c r="AB25" s="20" t="s">
        <v>1201</v>
      </c>
      <c r="AC25" s="10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14"/>
      <c r="B26" s="114"/>
      <c r="C26" s="101"/>
      <c r="D26" s="121"/>
      <c r="E26" s="95"/>
      <c r="F26" s="95"/>
      <c r="G26" s="46" t="str">
        <f>VLOOKUP(H26,Hoja1!A$1:G$445,2,0)</f>
        <v>MAQUINARIA O EQUIPO</v>
      </c>
      <c r="H26" s="24" t="s">
        <v>164</v>
      </c>
      <c r="I26" s="46" t="str">
        <f>VLOOKUP(H26,Hoja1!A$2:G$445,3,0)</f>
        <v>SORDERA, ESTRÉS, HIPOACUSIA, CEFALA,IRRITABILIDAD</v>
      </c>
      <c r="J26" s="18"/>
      <c r="K26" s="46" t="str">
        <f>VLOOKUP(H26,Hoja1!A$2:G$445,4,0)</f>
        <v>Inspecciones planeadas e inspecciones no planeadas, procedimientos de programas de seguridad y salud en el trabajo</v>
      </c>
      <c r="L26" s="46" t="str">
        <f>VLOOKUP(H26,Hoja1!A$2:G$445,5,0)</f>
        <v>PVE RUIDO</v>
      </c>
      <c r="M26" s="18">
        <v>2</v>
      </c>
      <c r="N26" s="19">
        <v>3</v>
      </c>
      <c r="O26" s="19">
        <v>25</v>
      </c>
      <c r="P26" s="25">
        <f t="shared" si="2"/>
        <v>6</v>
      </c>
      <c r="Q26" s="25">
        <f t="shared" si="3"/>
        <v>150</v>
      </c>
      <c r="R26" s="31" t="str">
        <f t="shared" si="4"/>
        <v>M-6</v>
      </c>
      <c r="S26" s="32" t="str">
        <f t="shared" si="1"/>
        <v>II</v>
      </c>
      <c r="T26" s="33" t="str">
        <f t="shared" si="5"/>
        <v>No Aceptable o Aceptable Con Control Especifico</v>
      </c>
      <c r="U26" s="98"/>
      <c r="V26" s="46" t="str">
        <f>VLOOKUP(H26,Hoja1!A$2:G$445,6,0)</f>
        <v>SORDERA</v>
      </c>
      <c r="W26" s="20"/>
      <c r="X26" s="20"/>
      <c r="Y26" s="20"/>
      <c r="Z26" s="17"/>
      <c r="AA26" s="22" t="str">
        <f>VLOOKUP(H26,Hoja1!A$2:G$445,7,0)</f>
        <v>USO DE EPP</v>
      </c>
      <c r="AB26" s="20" t="s">
        <v>1245</v>
      </c>
      <c r="AC26" s="10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14"/>
      <c r="B27" s="114"/>
      <c r="C27" s="101"/>
      <c r="D27" s="121"/>
      <c r="E27" s="95"/>
      <c r="F27" s="95"/>
      <c r="G27" s="46" t="str">
        <f>VLOOKUP(H27,Hoja1!A$1:G$445,2,0)</f>
        <v>MAQUINARIA O EQUIPO</v>
      </c>
      <c r="H27" s="24" t="s">
        <v>177</v>
      </c>
      <c r="I27" s="46" t="str">
        <f>VLOOKUP(H27,Hoja1!A$2:G$445,3,0)</f>
        <v>LESIONES  OSTEOMUSCULARES,  LESIONES OSTEOARTICULARES, SÍNTOMAS NEUROLÓGICOS</v>
      </c>
      <c r="J27" s="18"/>
      <c r="K27" s="46" t="str">
        <f>VLOOKUP(H27,Hoja1!A$2:G$445,4,0)</f>
        <v>Inspecciones planeadas e inspecciones no planeadas, procedimientos de programas de seguridad y salud en el trabajo</v>
      </c>
      <c r="L27" s="46" t="str">
        <f>VLOOKUP(H27,Hoja1!A$2:G$445,5,0)</f>
        <v>PVE RUIDO</v>
      </c>
      <c r="M27" s="18">
        <v>2</v>
      </c>
      <c r="N27" s="19">
        <v>3</v>
      </c>
      <c r="O27" s="19">
        <v>60</v>
      </c>
      <c r="P27" s="25">
        <f t="shared" si="2"/>
        <v>6</v>
      </c>
      <c r="Q27" s="25">
        <f t="shared" si="3"/>
        <v>360</v>
      </c>
      <c r="R27" s="31" t="str">
        <f t="shared" si="4"/>
        <v>M-6</v>
      </c>
      <c r="S27" s="32" t="str">
        <f t="shared" si="1"/>
        <v>II</v>
      </c>
      <c r="T27" s="33" t="str">
        <f t="shared" si="5"/>
        <v>No Aceptable o Aceptable Con Control Especifico</v>
      </c>
      <c r="U27" s="98"/>
      <c r="V27" s="46" t="str">
        <f>VLOOKUP(H27,Hoja1!A$2:G$445,6,0)</f>
        <v>SÍNTOMAS NEUROLÓGICOS</v>
      </c>
      <c r="W27" s="20"/>
      <c r="X27" s="20"/>
      <c r="Y27" s="20"/>
      <c r="Z27" s="17"/>
      <c r="AA27" s="22" t="str">
        <f>VLOOKUP(H27,Hoja1!A$2:G$445,7,0)</f>
        <v>N/A</v>
      </c>
      <c r="AB27" s="20" t="s">
        <v>1246</v>
      </c>
      <c r="AC27" s="10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7.75" customHeight="1">
      <c r="A28" s="114"/>
      <c r="B28" s="114"/>
      <c r="C28" s="101"/>
      <c r="D28" s="121"/>
      <c r="E28" s="95"/>
      <c r="F28" s="95"/>
      <c r="G28" s="46" t="str">
        <f>VLOOKUP(H28,Hoja1!A$1:G$445,2,0)</f>
        <v xml:space="preserve">HUMOS </v>
      </c>
      <c r="H28" s="24" t="s">
        <v>258</v>
      </c>
      <c r="I28" s="46" t="str">
        <f>VLOOKUP(H28,Hoja1!A$2:G$445,3,0)</f>
        <v xml:space="preserve">ASMA,GRIPA, NEUMOCONIOSIS, CÁNCER </v>
      </c>
      <c r="J28" s="18"/>
      <c r="K28" s="46" t="str">
        <f>VLOOKUP(H28,Hoja1!A$2:G$445,4,0)</f>
        <v>Inspecciones planeadas e inspecciones no planeadas, procedimientos de programas de seguridad y salud en el trabajo</v>
      </c>
      <c r="L28" s="46" t="str">
        <f>VLOOKUP(H28,Hoja1!A$2:G$445,5,0)</f>
        <v xml:space="preserve">EPP TAPABOCAS, CARETAS CON FILTROS </v>
      </c>
      <c r="M28" s="18">
        <v>2</v>
      </c>
      <c r="N28" s="19">
        <v>3</v>
      </c>
      <c r="O28" s="19">
        <v>10</v>
      </c>
      <c r="P28" s="25">
        <f t="shared" si="2"/>
        <v>6</v>
      </c>
      <c r="Q28" s="25">
        <f t="shared" si="3"/>
        <v>60</v>
      </c>
      <c r="R28" s="31" t="str">
        <f t="shared" si="4"/>
        <v>M-6</v>
      </c>
      <c r="S28" s="32" t="str">
        <f t="shared" si="1"/>
        <v>III</v>
      </c>
      <c r="T28" s="33" t="str">
        <f t="shared" si="5"/>
        <v>Mejorable</v>
      </c>
      <c r="U28" s="98"/>
      <c r="V28" s="46" t="str">
        <f>VLOOKUP(H28,Hoja1!A$2:G$445,6,0)</f>
        <v>NEUMOCONIOSIS</v>
      </c>
      <c r="W28" s="20"/>
      <c r="X28" s="20"/>
      <c r="Y28" s="20"/>
      <c r="Z28" s="17"/>
      <c r="AA28" s="22" t="str">
        <f>VLOOKUP(H28,Hoja1!A$2:G$445,7,0)</f>
        <v>USO Y MANEJO ADECUADO DE E.P.P.</v>
      </c>
      <c r="AB28" s="20" t="s">
        <v>1220</v>
      </c>
      <c r="AC28" s="10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14"/>
      <c r="B29" s="114"/>
      <c r="C29" s="101"/>
      <c r="D29" s="121"/>
      <c r="E29" s="95"/>
      <c r="F29" s="95"/>
      <c r="G29" s="46" t="str">
        <f>VLOOKUP(H29,Hoja1!A$1:G$445,2,0)</f>
        <v>MATERIAL PARTICULADO</v>
      </c>
      <c r="H29" s="24" t="s">
        <v>269</v>
      </c>
      <c r="I29" s="46" t="str">
        <f>VLOOKUP(H29,Hoja1!A$2:G$445,3,0)</f>
        <v>NEUMOCONIOSIS, BRONQUITIS, ASMA, SILICOSIS</v>
      </c>
      <c r="J29" s="18"/>
      <c r="K29" s="46" t="str">
        <f>VLOOKUP(H29,Hoja1!A$2:G$445,4,0)</f>
        <v>Inspecciones planeadas e inspecciones no planeadas, procedimientos de programas de seguridad y salud en el trabajo</v>
      </c>
      <c r="L29" s="46" t="str">
        <f>VLOOKUP(H29,Hoja1!A$2:G$445,5,0)</f>
        <v>EPP MASCARILLAS Y FILTROS</v>
      </c>
      <c r="M29" s="18">
        <v>2</v>
      </c>
      <c r="N29" s="19">
        <v>3</v>
      </c>
      <c r="O29" s="19">
        <v>25</v>
      </c>
      <c r="P29" s="25">
        <f t="shared" si="2"/>
        <v>6</v>
      </c>
      <c r="Q29" s="25">
        <f t="shared" si="3"/>
        <v>150</v>
      </c>
      <c r="R29" s="31" t="str">
        <f t="shared" si="4"/>
        <v>M-6</v>
      </c>
      <c r="S29" s="32" t="str">
        <f t="shared" si="1"/>
        <v>II</v>
      </c>
      <c r="T29" s="33" t="str">
        <f t="shared" si="5"/>
        <v>No Aceptable o Aceptable Con Control Especifico</v>
      </c>
      <c r="U29" s="98"/>
      <c r="V29" s="46" t="str">
        <f>VLOOKUP(H29,Hoja1!A$2:G$445,6,0)</f>
        <v>NEUMOCONIOSIS</v>
      </c>
      <c r="W29" s="20"/>
      <c r="X29" s="20"/>
      <c r="Y29" s="20"/>
      <c r="Z29" s="17"/>
      <c r="AA29" s="22" t="str">
        <f>VLOOKUP(H29,Hoja1!A$2:G$445,7,0)</f>
        <v>USO Y MANEJO DE LOS EPP</v>
      </c>
      <c r="AB29" s="20" t="s">
        <v>1233</v>
      </c>
      <c r="AC29" s="10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9.75" customHeight="1">
      <c r="A30" s="114"/>
      <c r="B30" s="114"/>
      <c r="C30" s="101"/>
      <c r="D30" s="121"/>
      <c r="E30" s="95"/>
      <c r="F30" s="95"/>
      <c r="G30" s="46" t="str">
        <f>VLOOKUP(H30,Hoja1!A$1:G$445,2,0)</f>
        <v>NATURALEZA DE LA TAREA</v>
      </c>
      <c r="H30" s="24" t="s">
        <v>76</v>
      </c>
      <c r="I30" s="46" t="str">
        <f>VLOOKUP(H30,Hoja1!A$2:G$445,3,0)</f>
        <v>ESTRÉS,  TRANSTORNOS DEL SUEÑO</v>
      </c>
      <c r="J30" s="18"/>
      <c r="K30" s="46" t="str">
        <f>VLOOKUP(H30,Hoja1!A$2:G$445,4,0)</f>
        <v>N/A</v>
      </c>
      <c r="L30" s="46" t="str">
        <f>VLOOKUP(H30,Hoja1!A$2:G$445,5,0)</f>
        <v>PVE PSICOSOCIAL</v>
      </c>
      <c r="M30" s="18">
        <v>2</v>
      </c>
      <c r="N30" s="19">
        <v>3</v>
      </c>
      <c r="O30" s="19">
        <v>10</v>
      </c>
      <c r="P30" s="25">
        <f t="shared" si="2"/>
        <v>6</v>
      </c>
      <c r="Q30" s="25">
        <f t="shared" si="3"/>
        <v>60</v>
      </c>
      <c r="R30" s="31" t="str">
        <f t="shared" si="4"/>
        <v>M-6</v>
      </c>
      <c r="S30" s="32" t="str">
        <f t="shared" si="1"/>
        <v>III</v>
      </c>
      <c r="T30" s="33" t="str">
        <f t="shared" si="5"/>
        <v>Mejorable</v>
      </c>
      <c r="U30" s="98"/>
      <c r="V30" s="46" t="str">
        <f>VLOOKUP(H30,Hoja1!A$2:G$445,6,0)</f>
        <v>ESTRÉS</v>
      </c>
      <c r="W30" s="20"/>
      <c r="X30" s="20"/>
      <c r="Y30" s="20"/>
      <c r="Z30" s="17"/>
      <c r="AA30" s="22" t="str">
        <f>VLOOKUP(H30,Hoja1!A$2:G$445,7,0)</f>
        <v>N/A</v>
      </c>
      <c r="AB30" s="97" t="s">
        <v>1243</v>
      </c>
      <c r="AC30" s="101"/>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9.75" customHeight="1">
      <c r="A31" s="114"/>
      <c r="B31" s="114"/>
      <c r="C31" s="101"/>
      <c r="D31" s="121"/>
      <c r="E31" s="95"/>
      <c r="F31" s="95"/>
      <c r="G31" s="46" t="str">
        <f>VLOOKUP(H31,Hoja1!A$1:G$445,2,0)</f>
        <v xml:space="preserve"> ALTA CONCENTRACIÓN</v>
      </c>
      <c r="H31" s="24" t="s">
        <v>88</v>
      </c>
      <c r="I31" s="46" t="str">
        <f>VLOOKUP(H31,Hoja1!A$2:G$445,3,0)</f>
        <v>ESTRÉS, DEPRESIÓN, TRANSTORNOS DEL SUEÑO, AUSENCIA DE ATENCIÓN</v>
      </c>
      <c r="J31" s="18"/>
      <c r="K31" s="46" t="str">
        <f>VLOOKUP(H31,Hoja1!A$2:G$445,4,0)</f>
        <v>N/A</v>
      </c>
      <c r="L31" s="46" t="str">
        <f>VLOOKUP(H31,Hoja1!A$2:G$445,5,0)</f>
        <v>PVE PSICOSOCIAL</v>
      </c>
      <c r="M31" s="18">
        <v>2</v>
      </c>
      <c r="N31" s="19">
        <v>2</v>
      </c>
      <c r="O31" s="19">
        <v>10</v>
      </c>
      <c r="P31" s="25">
        <f t="shared" si="2"/>
        <v>4</v>
      </c>
      <c r="Q31" s="25">
        <f t="shared" si="3"/>
        <v>40</v>
      </c>
      <c r="R31" s="31" t="str">
        <f t="shared" si="4"/>
        <v>B-4</v>
      </c>
      <c r="S31" s="32" t="str">
        <f t="shared" si="1"/>
        <v>III</v>
      </c>
      <c r="T31" s="33" t="str">
        <f t="shared" si="5"/>
        <v>Mejorable</v>
      </c>
      <c r="U31" s="98"/>
      <c r="V31" s="46" t="str">
        <f>VLOOKUP(H31,Hoja1!A$2:G$445,6,0)</f>
        <v>ESTRÉS, ALTERACIÓN DEL SISTEMA NERVIOSO</v>
      </c>
      <c r="W31" s="20"/>
      <c r="X31" s="20"/>
      <c r="Y31" s="20"/>
      <c r="Z31" s="17"/>
      <c r="AA31" s="22" t="str">
        <f>VLOOKUP(H31,Hoja1!A$2:G$445,7,0)</f>
        <v>N/A</v>
      </c>
      <c r="AB31" s="99"/>
      <c r="AC31" s="101"/>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5.5" customHeight="1">
      <c r="A32" s="114"/>
      <c r="B32" s="114"/>
      <c r="C32" s="101"/>
      <c r="D32" s="121"/>
      <c r="E32" s="95"/>
      <c r="F32" s="95"/>
      <c r="G32" s="46" t="str">
        <f>VLOOKUP(H32,Hoja1!A$1:G$445,2,0)</f>
        <v>Forzadas, Prolongadas</v>
      </c>
      <c r="H32" s="24" t="s">
        <v>40</v>
      </c>
      <c r="I32" s="46" t="str">
        <f>VLOOKUP(H32,Hoja1!A$2:G$445,3,0)</f>
        <v xml:space="preserve">Lesiones osteomusculares, lesiones osteoarticulares
</v>
      </c>
      <c r="J32" s="18"/>
      <c r="K32" s="46" t="str">
        <f>VLOOKUP(H32,Hoja1!A$2:G$445,4,0)</f>
        <v>Inspecciones planeadas e inspecciones no planeadas, procedimientos de programas de seguridad y salud en el trabajo</v>
      </c>
      <c r="L32" s="46" t="str">
        <f>VLOOKUP(H32,Hoja1!A$2:G$445,5,0)</f>
        <v>PVE Biomecánico, programa pausas activas, exámenes periódicos, recomendaciones, control de posturas</v>
      </c>
      <c r="M32" s="18">
        <v>2</v>
      </c>
      <c r="N32" s="19">
        <v>3</v>
      </c>
      <c r="O32" s="19">
        <v>25</v>
      </c>
      <c r="P32" s="25">
        <f t="shared" si="2"/>
        <v>6</v>
      </c>
      <c r="Q32" s="25">
        <f t="shared" si="3"/>
        <v>150</v>
      </c>
      <c r="R32" s="31" t="str">
        <f t="shared" si="4"/>
        <v>M-6</v>
      </c>
      <c r="S32" s="32" t="str">
        <f t="shared" si="1"/>
        <v>II</v>
      </c>
      <c r="T32" s="33" t="str">
        <f t="shared" si="5"/>
        <v>No Aceptable o Aceptable Con Control Especifico</v>
      </c>
      <c r="U32" s="98"/>
      <c r="V32" s="46" t="str">
        <f>VLOOKUP(H32,Hoja1!A$2:G$445,6,0)</f>
        <v>Enfermedades Osteomusculares</v>
      </c>
      <c r="W32" s="20"/>
      <c r="X32" s="20"/>
      <c r="Y32" s="20"/>
      <c r="Z32" s="17"/>
      <c r="AA32" s="22" t="str">
        <f>VLOOKUP(H32,Hoja1!A$2:G$445,7,0)</f>
        <v>Prevención en lesiones osteomusculares, líderes de pausas activas</v>
      </c>
      <c r="AB32" s="20" t="s">
        <v>1203</v>
      </c>
      <c r="AC32" s="101"/>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14"/>
      <c r="B33" s="114"/>
      <c r="C33" s="101"/>
      <c r="D33" s="121"/>
      <c r="E33" s="95"/>
      <c r="F33" s="95"/>
      <c r="G33" s="46" t="str">
        <f>VLOOKUP(H33,Hoja1!A$1:G$445,2,0)</f>
        <v>Atropellamiento, Envestir</v>
      </c>
      <c r="H33" s="24" t="s">
        <v>1187</v>
      </c>
      <c r="I33" s="46" t="str">
        <f>VLOOKUP(H33,Hoja1!A$2:G$445,3,0)</f>
        <v>Lesiones, pérdidas materiales, muerte</v>
      </c>
      <c r="J33" s="18"/>
      <c r="K33" s="46" t="str">
        <f>VLOOKUP(H33,Hoja1!A$2:G$445,4,0)</f>
        <v>Inspecciones planeadas e inspecciones no planeadas, procedimientos de programas de seguridad y salud en el trabajo</v>
      </c>
      <c r="L33" s="46" t="str">
        <f>VLOOKUP(H33,Hoja1!A$2:G$445,5,0)</f>
        <v>Programa de seguridad vial, señalización</v>
      </c>
      <c r="M33" s="18">
        <v>2</v>
      </c>
      <c r="N33" s="19">
        <v>3</v>
      </c>
      <c r="O33" s="19">
        <v>60</v>
      </c>
      <c r="P33" s="25">
        <f t="shared" si="2"/>
        <v>6</v>
      </c>
      <c r="Q33" s="25">
        <f t="shared" si="3"/>
        <v>360</v>
      </c>
      <c r="R33" s="31" t="str">
        <f t="shared" si="4"/>
        <v>M-6</v>
      </c>
      <c r="S33" s="32" t="str">
        <f t="shared" si="1"/>
        <v>II</v>
      </c>
      <c r="T33" s="33" t="str">
        <f t="shared" si="5"/>
        <v>No Aceptable o Aceptable Con Control Especifico</v>
      </c>
      <c r="U33" s="98"/>
      <c r="V33" s="46" t="str">
        <f>VLOOKUP(H33,Hoja1!A$2:G$445,6,0)</f>
        <v>Muerte</v>
      </c>
      <c r="W33" s="20"/>
      <c r="X33" s="20"/>
      <c r="Y33" s="20"/>
      <c r="Z33" s="17"/>
      <c r="AA33" s="22" t="str">
        <f>VLOOKUP(H33,Hoja1!A$2:G$445,7,0)</f>
        <v>Seguridad vial y manejo defensivo, aseguramiento de áreas de trabajo</v>
      </c>
      <c r="AB33" s="20" t="s">
        <v>1204</v>
      </c>
      <c r="AC33" s="101"/>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40.5">
      <c r="A34" s="114"/>
      <c r="B34" s="114"/>
      <c r="C34" s="101"/>
      <c r="D34" s="121"/>
      <c r="E34" s="95"/>
      <c r="F34" s="95"/>
      <c r="G34" s="46" t="str">
        <f>VLOOKUP(H34,Hoja1!A$1:G$445,2,0)</f>
        <v>Superficies de trabajo irregulares o deslizantes</v>
      </c>
      <c r="H34" s="24" t="s">
        <v>597</v>
      </c>
      <c r="I34" s="46" t="str">
        <f>VLOOKUP(H34,Hoja1!A$2:G$445,3,0)</f>
        <v>Caidas del mismo nivel, fracturas, golpe con objetos, caídas de objetos, obstrucción de rutas de evacuación</v>
      </c>
      <c r="J34" s="18"/>
      <c r="K34" s="46" t="str">
        <f>VLOOKUP(H34,Hoja1!A$2:G$445,4,0)</f>
        <v>N/A</v>
      </c>
      <c r="L34" s="46" t="str">
        <f>VLOOKUP(H34,Hoja1!A$2:G$445,5,0)</f>
        <v>N/A</v>
      </c>
      <c r="M34" s="18">
        <v>2</v>
      </c>
      <c r="N34" s="19">
        <v>3</v>
      </c>
      <c r="O34" s="19">
        <v>25</v>
      </c>
      <c r="P34" s="25">
        <f t="shared" si="2"/>
        <v>6</v>
      </c>
      <c r="Q34" s="25">
        <f t="shared" si="3"/>
        <v>150</v>
      </c>
      <c r="R34" s="31" t="str">
        <f t="shared" si="4"/>
        <v>M-6</v>
      </c>
      <c r="S34" s="32" t="str">
        <f t="shared" si="1"/>
        <v>II</v>
      </c>
      <c r="T34" s="33" t="str">
        <f t="shared" si="5"/>
        <v>No Aceptable o Aceptable Con Control Especifico</v>
      </c>
      <c r="U34" s="98"/>
      <c r="V34" s="46" t="str">
        <f>VLOOKUP(H34,Hoja1!A$2:G$445,6,0)</f>
        <v>Caídas de distinto nivel</v>
      </c>
      <c r="W34" s="20"/>
      <c r="X34" s="20"/>
      <c r="Y34" s="20"/>
      <c r="Z34" s="17"/>
      <c r="AA34" s="22" t="str">
        <f>VLOOKUP(H34,Hoja1!A$2:G$445,7,0)</f>
        <v>Pautas Básicas en orden y aseo en el lugar de trabajo, actos y condiciones inseguras</v>
      </c>
      <c r="AB34" s="20" t="s">
        <v>1205</v>
      </c>
      <c r="AC34" s="101"/>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14"/>
      <c r="B35" s="114"/>
      <c r="C35" s="101"/>
      <c r="D35" s="121"/>
      <c r="E35" s="95"/>
      <c r="F35" s="95"/>
      <c r="G35" s="46" t="str">
        <f>VLOOKUP(H35,Hoja1!A$1:G$445,2,0)</f>
        <v>Maquinaria y equipo</v>
      </c>
      <c r="H35" s="24" t="s">
        <v>612</v>
      </c>
      <c r="I35" s="46" t="str">
        <f>VLOOKUP(H35,Hoja1!A$2:G$445,3,0)</f>
        <v>Atrapamiento, amputación, aplastamiento, fractura, muerte</v>
      </c>
      <c r="J35" s="18"/>
      <c r="K35" s="46" t="str">
        <f>VLOOKUP(H35,Hoja1!A$2:G$445,4,0)</f>
        <v>Inspecciones planeadas e inspecciones no planeadas, procedimientos de programas de seguridad y salud en el trabajo</v>
      </c>
      <c r="L35" s="46" t="str">
        <f>VLOOKUP(H35,Hoja1!A$2:G$445,5,0)</f>
        <v>E.P.P.</v>
      </c>
      <c r="M35" s="18">
        <v>2</v>
      </c>
      <c r="N35" s="19">
        <v>3</v>
      </c>
      <c r="O35" s="19">
        <v>25</v>
      </c>
      <c r="P35" s="25">
        <f t="shared" si="2"/>
        <v>6</v>
      </c>
      <c r="Q35" s="25">
        <f t="shared" si="3"/>
        <v>150</v>
      </c>
      <c r="R35" s="31" t="str">
        <f t="shared" si="4"/>
        <v>M-6</v>
      </c>
      <c r="S35" s="32" t="str">
        <f t="shared" si="1"/>
        <v>II</v>
      </c>
      <c r="T35" s="33" t="str">
        <f t="shared" si="5"/>
        <v>No Aceptable o Aceptable Con Control Especifico</v>
      </c>
      <c r="U35" s="98"/>
      <c r="V35" s="46" t="str">
        <f>VLOOKUP(H35,Hoja1!A$2:G$445,6,0)</f>
        <v>Aplastamiento</v>
      </c>
      <c r="W35" s="20"/>
      <c r="X35" s="20"/>
      <c r="Y35" s="20"/>
      <c r="Z35" s="17"/>
      <c r="AA35" s="22" t="str">
        <f>VLOOKUP(H35,Hoja1!A$2:G$445,7,0)</f>
        <v>Uso y manejo adecuado de E.P.P., uso y manejo adecuado de herramientas amnuales y/o máquinas y equipos</v>
      </c>
      <c r="AB35" s="20" t="s">
        <v>1244</v>
      </c>
      <c r="AC35" s="101"/>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63.75">
      <c r="A36" s="114"/>
      <c r="B36" s="114"/>
      <c r="C36" s="101"/>
      <c r="D36" s="121"/>
      <c r="E36" s="95"/>
      <c r="F36" s="95"/>
      <c r="G36" s="46" t="str">
        <f>VLOOKUP(H36,Hoja1!A$1:G$445,2,0)</f>
        <v>Atraco, golpiza, atentados y secuestrados</v>
      </c>
      <c r="H36" s="24" t="s">
        <v>57</v>
      </c>
      <c r="I36" s="46" t="str">
        <f>VLOOKUP(H36,Hoja1!A$2:G$445,3,0)</f>
        <v>Estrés, golpes, Secuestros</v>
      </c>
      <c r="J36" s="18"/>
      <c r="K36" s="46" t="str">
        <f>VLOOKUP(H36,Hoja1!A$2:G$445,4,0)</f>
        <v>Inspecciones planeadas e inspecciones no planeadas, procedimientos de programas de seguridad y salud en el trabajo</v>
      </c>
      <c r="L36" s="46" t="str">
        <f>VLOOKUP(H36,Hoja1!A$2:G$445,5,0)</f>
        <v xml:space="preserve">Uniformes Corporativos, Caquetas corporativas, Carnetización
</v>
      </c>
      <c r="M36" s="18">
        <v>2</v>
      </c>
      <c r="N36" s="19">
        <v>3</v>
      </c>
      <c r="O36" s="19">
        <v>60</v>
      </c>
      <c r="P36" s="25">
        <f t="shared" si="2"/>
        <v>6</v>
      </c>
      <c r="Q36" s="25">
        <f t="shared" si="3"/>
        <v>360</v>
      </c>
      <c r="R36" s="31" t="str">
        <f t="shared" si="4"/>
        <v>M-6</v>
      </c>
      <c r="S36" s="32" t="str">
        <f t="shared" si="1"/>
        <v>II</v>
      </c>
      <c r="T36" s="33" t="str">
        <f t="shared" si="5"/>
        <v>No Aceptable o Aceptable Con Control Especifico</v>
      </c>
      <c r="U36" s="98"/>
      <c r="V36" s="46" t="str">
        <f>VLOOKUP(H36,Hoja1!A$2:G$445,6,0)</f>
        <v>Secuestros</v>
      </c>
      <c r="W36" s="20"/>
      <c r="X36" s="20"/>
      <c r="Y36" s="20"/>
      <c r="Z36" s="17"/>
      <c r="AA36" s="22" t="str">
        <f>VLOOKUP(H36,Hoja1!A$2:G$445,7,0)</f>
        <v>N/A</v>
      </c>
      <c r="AB36" s="20" t="s">
        <v>1206</v>
      </c>
      <c r="AC36" s="101"/>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114"/>
      <c r="B37" s="114"/>
      <c r="C37" s="119"/>
      <c r="D37" s="122"/>
      <c r="E37" s="96"/>
      <c r="F37" s="96"/>
      <c r="G37" s="46" t="str">
        <f>VLOOKUP(H37,Hoja1!A$1:G$445,2,0)</f>
        <v>SISMOS, INCENDIOS, INUNDACIONES, TERREMOTOS, VENDAVALES, DERRUMBE</v>
      </c>
      <c r="H37" s="24" t="s">
        <v>62</v>
      </c>
      <c r="I37" s="46" t="str">
        <f>VLOOKUP(H37,Hoja1!A$2:G$445,3,0)</f>
        <v>SISMOS, INCENDIOS, INUNDACIONES, TERREMOTOS, VENDAVALES</v>
      </c>
      <c r="J37" s="18"/>
      <c r="K37" s="46" t="str">
        <f>VLOOKUP(H37,Hoja1!A$2:G$445,4,0)</f>
        <v>Inspecciones planeadas e inspecciones no planeadas, procedimientos de programas de seguridad y salud en el trabajo</v>
      </c>
      <c r="L37" s="46" t="str">
        <f>VLOOKUP(H37,Hoja1!A$2:G$445,5,0)</f>
        <v>BRIGADAS DE EMERGENCIAS</v>
      </c>
      <c r="M37" s="18">
        <v>2</v>
      </c>
      <c r="N37" s="19">
        <v>1</v>
      </c>
      <c r="O37" s="19">
        <v>100</v>
      </c>
      <c r="P37" s="25">
        <f t="shared" si="2"/>
        <v>2</v>
      </c>
      <c r="Q37" s="25">
        <f t="shared" si="3"/>
        <v>200</v>
      </c>
      <c r="R37" s="31" t="str">
        <f t="shared" si="4"/>
        <v>B-2</v>
      </c>
      <c r="S37" s="32" t="str">
        <f t="shared" si="1"/>
        <v>II</v>
      </c>
      <c r="T37" s="33" t="str">
        <f t="shared" si="5"/>
        <v>No Aceptable o Aceptable Con Control Especifico</v>
      </c>
      <c r="U37" s="99"/>
      <c r="V37" s="46" t="str">
        <f>VLOOKUP(H37,Hoja1!A$2:G$445,6,0)</f>
        <v>MUERTE</v>
      </c>
      <c r="W37" s="20"/>
      <c r="X37" s="20"/>
      <c r="Y37" s="20"/>
      <c r="Z37" s="17" t="s">
        <v>1226</v>
      </c>
      <c r="AA37" s="22" t="str">
        <f>VLOOKUP(H37,Hoja1!A$2:G$445,7,0)</f>
        <v>ENTRENAMIENTO DE LA BRIGADA; DIVULGACIÓN DE PLAN DE EMERGENCIA</v>
      </c>
      <c r="AB37" s="20" t="s">
        <v>1207</v>
      </c>
      <c r="AC37" s="10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14"/>
      <c r="B38" s="114"/>
      <c r="C38" s="112" t="s">
        <v>1234</v>
      </c>
      <c r="D38" s="116" t="s">
        <v>1235</v>
      </c>
      <c r="E38" s="110" t="s">
        <v>1029</v>
      </c>
      <c r="F38" s="110" t="s">
        <v>1217</v>
      </c>
      <c r="G38" s="83" t="str">
        <f>VLOOKUP(H38,Hoja1!A$1:G$445,2,0)</f>
        <v>Bacteria</v>
      </c>
      <c r="H38" s="48" t="s">
        <v>108</v>
      </c>
      <c r="I38" s="83" t="str">
        <f>VLOOKUP(H38,Hoja1!A$2:G$445,3,0)</f>
        <v>Infecciones producidas por Bacterianas</v>
      </c>
      <c r="J38" s="56"/>
      <c r="K38" s="83" t="str">
        <f>VLOOKUP(H38,Hoja1!A$2:G$445,4,0)</f>
        <v>Inspecciones planeadas e inspecciones no planeadas, procedimientos de programas de seguridad y salud en el trabajo</v>
      </c>
      <c r="L38" s="83" t="str">
        <f>VLOOKUP(H38,Hoja1!A$2:G$445,5,0)</f>
        <v>Programa de vacunación, bota pantalon, overol, guantes, tapabocas, mascarillas con filtos</v>
      </c>
      <c r="M38" s="56">
        <v>2</v>
      </c>
      <c r="N38" s="57">
        <v>3</v>
      </c>
      <c r="O38" s="57">
        <v>10</v>
      </c>
      <c r="P38" s="50">
        <f t="shared" si="2"/>
        <v>6</v>
      </c>
      <c r="Q38" s="50">
        <f t="shared" si="3"/>
        <v>60</v>
      </c>
      <c r="R38" s="58" t="str">
        <f t="shared" si="4"/>
        <v>M-6</v>
      </c>
      <c r="S38" s="59" t="str">
        <f t="shared" si="1"/>
        <v>III</v>
      </c>
      <c r="T38" s="60" t="str">
        <f t="shared" si="5"/>
        <v>Mejorable</v>
      </c>
      <c r="U38" s="104">
        <v>9</v>
      </c>
      <c r="V38" s="83" t="str">
        <f>VLOOKUP(H38,Hoja1!A$2:G$445,6,0)</f>
        <v xml:space="preserve">Enfermedades Infectocontagiosas
</v>
      </c>
      <c r="W38" s="61"/>
      <c r="X38" s="61"/>
      <c r="Y38" s="61"/>
      <c r="Z38" s="62"/>
      <c r="AA38" s="55" t="str">
        <f>VLOOKUP(H38,Hoja1!A$2:G$445,7,0)</f>
        <v xml:space="preserve">Riesgo Biológico, Autocuidado y/o Uso y manejo adecuado de E.P.P.
</v>
      </c>
      <c r="AB38" s="104" t="s">
        <v>1200</v>
      </c>
      <c r="AC38" s="107" t="s">
        <v>1209</v>
      </c>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14"/>
      <c r="B39" s="114"/>
      <c r="C39" s="108"/>
      <c r="D39" s="117"/>
      <c r="E39" s="103"/>
      <c r="F39" s="103"/>
      <c r="G39" s="83" t="str">
        <f>VLOOKUP(H39,Hoja1!A$1:G$445,2,0)</f>
        <v>Virus</v>
      </c>
      <c r="H39" s="48" t="s">
        <v>120</v>
      </c>
      <c r="I39" s="83" t="str">
        <f>VLOOKUP(H39,Hoja1!A$2:G$445,3,0)</f>
        <v>Infecciones Virales</v>
      </c>
      <c r="J39" s="56"/>
      <c r="K39" s="83" t="str">
        <f>VLOOKUP(H39,Hoja1!A$2:G$445,4,0)</f>
        <v>Inspecciones planeadas e inspecciones no planeadas, procedimientos de programas de seguridad y salud en el trabajo</v>
      </c>
      <c r="L39" s="83" t="str">
        <f>VLOOKUP(H39,Hoja1!A$2:G$445,5,0)</f>
        <v>Programa de vacunación, bota pantalon, overol, guantes, tapabocas, mascarillas con filtos</v>
      </c>
      <c r="M39" s="56">
        <v>2</v>
      </c>
      <c r="N39" s="57">
        <v>3</v>
      </c>
      <c r="O39" s="57">
        <v>10</v>
      </c>
      <c r="P39" s="50">
        <f t="shared" si="2"/>
        <v>6</v>
      </c>
      <c r="Q39" s="50">
        <f t="shared" si="3"/>
        <v>60</v>
      </c>
      <c r="R39" s="58" t="str">
        <f t="shared" si="4"/>
        <v>M-6</v>
      </c>
      <c r="S39" s="59" t="str">
        <f t="shared" si="1"/>
        <v>III</v>
      </c>
      <c r="T39" s="60" t="str">
        <f t="shared" si="5"/>
        <v>Mejorable</v>
      </c>
      <c r="U39" s="105"/>
      <c r="V39" s="83" t="str">
        <f>VLOOKUP(H39,Hoja1!A$2:G$445,6,0)</f>
        <v xml:space="preserve">Enfermedades Infectocontagiosas
</v>
      </c>
      <c r="W39" s="61"/>
      <c r="X39" s="61"/>
      <c r="Y39" s="61"/>
      <c r="Z39" s="62"/>
      <c r="AA39" s="55" t="str">
        <f>VLOOKUP(H39,Hoja1!A$2:G$445,7,0)</f>
        <v xml:space="preserve">Riesgo Biológico, Autocuidado y/o Uso y manejo adecuado de E.P.P.
</v>
      </c>
      <c r="AB39" s="106"/>
      <c r="AC39" s="108"/>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14"/>
      <c r="B40" s="114"/>
      <c r="C40" s="108"/>
      <c r="D40" s="117"/>
      <c r="E40" s="103"/>
      <c r="F40" s="103"/>
      <c r="G40" s="83" t="str">
        <f>VLOOKUP(H40,Hoja1!A$1:G$445,2,0)</f>
        <v>INFRAROJA, ULTRAVIOLETA, VISIBLE, RADIOFRECUENCIA, MICROONDAS, LASER</v>
      </c>
      <c r="H40" s="48" t="s">
        <v>67</v>
      </c>
      <c r="I40" s="83" t="str">
        <f>VLOOKUP(H40,Hoja1!A$2:G$445,3,0)</f>
        <v>CÁNCER, LESIONES DÉRMICAS Y OCULARES</v>
      </c>
      <c r="J40" s="56"/>
      <c r="K40" s="83" t="str">
        <f>VLOOKUP(H40,Hoja1!A$2:G$445,4,0)</f>
        <v>Inspecciones planeadas e inspecciones no planeadas, procedimientos de programas de seguridad y salud en el trabajo</v>
      </c>
      <c r="L40" s="83" t="str">
        <f>VLOOKUP(H40,Hoja1!A$2:G$445,5,0)</f>
        <v>PROGRAMA BLOQUEADOR SOLAR</v>
      </c>
      <c r="M40" s="56">
        <v>2</v>
      </c>
      <c r="N40" s="57">
        <v>3</v>
      </c>
      <c r="O40" s="57">
        <v>10</v>
      </c>
      <c r="P40" s="50">
        <f t="shared" si="2"/>
        <v>6</v>
      </c>
      <c r="Q40" s="50">
        <f t="shared" si="3"/>
        <v>60</v>
      </c>
      <c r="R40" s="58" t="str">
        <f t="shared" si="4"/>
        <v>M-6</v>
      </c>
      <c r="S40" s="59" t="str">
        <f t="shared" si="1"/>
        <v>III</v>
      </c>
      <c r="T40" s="60" t="str">
        <f t="shared" si="5"/>
        <v>Mejorable</v>
      </c>
      <c r="U40" s="105"/>
      <c r="V40" s="83" t="str">
        <f>VLOOKUP(H40,Hoja1!A$2:G$445,6,0)</f>
        <v>CÁNCER</v>
      </c>
      <c r="W40" s="61"/>
      <c r="X40" s="61"/>
      <c r="Y40" s="61"/>
      <c r="Z40" s="62"/>
      <c r="AA40" s="55" t="str">
        <f>VLOOKUP(H40,Hoja1!A$2:G$445,7,0)</f>
        <v>N/A</v>
      </c>
      <c r="AB40" s="61" t="s">
        <v>1201</v>
      </c>
      <c r="AC40" s="108"/>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114"/>
      <c r="B41" s="114"/>
      <c r="C41" s="108"/>
      <c r="D41" s="117"/>
      <c r="E41" s="103"/>
      <c r="F41" s="103"/>
      <c r="G41" s="83" t="str">
        <f>VLOOKUP(H41,Hoja1!A$1:G$445,2,0)</f>
        <v>MAQUINARIA O EQUIPO</v>
      </c>
      <c r="H41" s="48" t="s">
        <v>164</v>
      </c>
      <c r="I41" s="83" t="str">
        <f>VLOOKUP(H41,Hoja1!A$2:G$445,3,0)</f>
        <v>SORDERA, ESTRÉS, HIPOACUSIA, CEFALA,IRRITABILIDAD</v>
      </c>
      <c r="J41" s="56"/>
      <c r="K41" s="83" t="str">
        <f>VLOOKUP(H41,Hoja1!A$2:G$445,4,0)</f>
        <v>Inspecciones planeadas e inspecciones no planeadas, procedimientos de programas de seguridad y salud en el trabajo</v>
      </c>
      <c r="L41" s="83" t="str">
        <f>VLOOKUP(H41,Hoja1!A$2:G$445,5,0)</f>
        <v>PVE RUIDO</v>
      </c>
      <c r="M41" s="56">
        <v>2</v>
      </c>
      <c r="N41" s="57">
        <v>3</v>
      </c>
      <c r="O41" s="57">
        <v>25</v>
      </c>
      <c r="P41" s="50">
        <f t="shared" si="2"/>
        <v>6</v>
      </c>
      <c r="Q41" s="50">
        <f t="shared" si="3"/>
        <v>150</v>
      </c>
      <c r="R41" s="58" t="str">
        <f t="shared" si="4"/>
        <v>M-6</v>
      </c>
      <c r="S41" s="59" t="str">
        <f t="shared" si="1"/>
        <v>II</v>
      </c>
      <c r="T41" s="60" t="str">
        <f t="shared" si="5"/>
        <v>No Aceptable o Aceptable Con Control Especifico</v>
      </c>
      <c r="U41" s="105"/>
      <c r="V41" s="83" t="str">
        <f>VLOOKUP(H41,Hoja1!A$2:G$445,6,0)</f>
        <v>SORDERA</v>
      </c>
      <c r="W41" s="61"/>
      <c r="X41" s="61"/>
      <c r="Y41" s="61"/>
      <c r="Z41" s="62"/>
      <c r="AA41" s="55" t="str">
        <f>VLOOKUP(H41,Hoja1!A$2:G$445,7,0)</f>
        <v>USO DE EPP</v>
      </c>
      <c r="AB41" s="61" t="s">
        <v>1245</v>
      </c>
      <c r="AC41" s="108"/>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14"/>
      <c r="B42" s="114"/>
      <c r="C42" s="108"/>
      <c r="D42" s="117"/>
      <c r="E42" s="103"/>
      <c r="F42" s="103"/>
      <c r="G42" s="83" t="str">
        <f>VLOOKUP(H42,Hoja1!A$1:G$445,2,0)</f>
        <v>MATERIAL PARTICULADO</v>
      </c>
      <c r="H42" s="48" t="s">
        <v>269</v>
      </c>
      <c r="I42" s="83" t="str">
        <f>VLOOKUP(H42,Hoja1!A$2:G$445,3,0)</f>
        <v>NEUMOCONIOSIS, BRONQUITIS, ASMA, SILICOSIS</v>
      </c>
      <c r="J42" s="56"/>
      <c r="K42" s="83" t="str">
        <f>VLOOKUP(H42,Hoja1!A$2:G$445,4,0)</f>
        <v>Inspecciones planeadas e inspecciones no planeadas, procedimientos de programas de seguridad y salud en el trabajo</v>
      </c>
      <c r="L42" s="83" t="str">
        <f>VLOOKUP(H42,Hoja1!A$2:G$445,5,0)</f>
        <v>EPP MASCARILLAS Y FILTROS</v>
      </c>
      <c r="M42" s="56">
        <v>2</v>
      </c>
      <c r="N42" s="57">
        <v>3</v>
      </c>
      <c r="O42" s="57">
        <v>25</v>
      </c>
      <c r="P42" s="50">
        <f t="shared" si="2"/>
        <v>6</v>
      </c>
      <c r="Q42" s="50">
        <f t="shared" si="3"/>
        <v>150</v>
      </c>
      <c r="R42" s="58" t="str">
        <f t="shared" si="4"/>
        <v>M-6</v>
      </c>
      <c r="S42" s="59" t="str">
        <f t="shared" si="1"/>
        <v>II</v>
      </c>
      <c r="T42" s="60" t="str">
        <f t="shared" si="5"/>
        <v>No Aceptable o Aceptable Con Control Especifico</v>
      </c>
      <c r="U42" s="105"/>
      <c r="V42" s="83" t="str">
        <f>VLOOKUP(H42,Hoja1!A$2:G$445,6,0)</f>
        <v>NEUMOCONIOSIS</v>
      </c>
      <c r="W42" s="61"/>
      <c r="X42" s="61"/>
      <c r="Y42" s="61"/>
      <c r="Z42" s="62"/>
      <c r="AA42" s="55" t="str">
        <f>VLOOKUP(H42,Hoja1!A$2:G$445,7,0)</f>
        <v>USO Y MANEJO DE LOS EPP</v>
      </c>
      <c r="AB42" s="61" t="s">
        <v>1233</v>
      </c>
      <c r="AC42" s="108"/>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15">
      <c r="A43" s="114"/>
      <c r="B43" s="114"/>
      <c r="C43" s="108"/>
      <c r="D43" s="117"/>
      <c r="E43" s="103"/>
      <c r="F43" s="103"/>
      <c r="G43" s="83" t="str">
        <f>VLOOKUP(H43,Hoja1!A$1:G$445,2,0)</f>
        <v>NATURALEZA DE LA TAREA</v>
      </c>
      <c r="H43" s="48" t="s">
        <v>76</v>
      </c>
      <c r="I43" s="83" t="str">
        <f>VLOOKUP(H43,Hoja1!A$2:G$445,3,0)</f>
        <v>ESTRÉS,  TRANSTORNOS DEL SUEÑO</v>
      </c>
      <c r="J43" s="56"/>
      <c r="K43" s="83" t="str">
        <f>VLOOKUP(H43,Hoja1!A$2:G$445,4,0)</f>
        <v>N/A</v>
      </c>
      <c r="L43" s="83" t="str">
        <f>VLOOKUP(H43,Hoja1!A$2:G$445,5,0)</f>
        <v>PVE PSICOSOCIAL</v>
      </c>
      <c r="M43" s="56">
        <v>2</v>
      </c>
      <c r="N43" s="57">
        <v>3</v>
      </c>
      <c r="O43" s="57">
        <v>10</v>
      </c>
      <c r="P43" s="50">
        <f t="shared" si="2"/>
        <v>6</v>
      </c>
      <c r="Q43" s="50">
        <f t="shared" si="3"/>
        <v>60</v>
      </c>
      <c r="R43" s="58" t="str">
        <f t="shared" si="4"/>
        <v>M-6</v>
      </c>
      <c r="S43" s="59" t="str">
        <f t="shared" si="1"/>
        <v>III</v>
      </c>
      <c r="T43" s="60" t="str">
        <f t="shared" si="5"/>
        <v>Mejorable</v>
      </c>
      <c r="U43" s="105"/>
      <c r="V43" s="83" t="str">
        <f>VLOOKUP(H43,Hoja1!A$2:G$445,6,0)</f>
        <v>ESTRÉS</v>
      </c>
      <c r="W43" s="61"/>
      <c r="X43" s="61"/>
      <c r="Y43" s="61"/>
      <c r="Z43" s="62"/>
      <c r="AA43" s="55" t="str">
        <f>VLOOKUP(H43,Hoja1!A$2:G$445,7,0)</f>
        <v>N/A</v>
      </c>
      <c r="AB43" s="104" t="s">
        <v>1243</v>
      </c>
      <c r="AC43" s="108"/>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25.5">
      <c r="A44" s="114"/>
      <c r="B44" s="114"/>
      <c r="C44" s="108"/>
      <c r="D44" s="117"/>
      <c r="E44" s="103"/>
      <c r="F44" s="103"/>
      <c r="G44" s="83" t="str">
        <f>VLOOKUP(H44,Hoja1!A$1:G$445,2,0)</f>
        <v xml:space="preserve"> ALTA CONCENTRACIÓN</v>
      </c>
      <c r="H44" s="48" t="s">
        <v>88</v>
      </c>
      <c r="I44" s="83" t="str">
        <f>VLOOKUP(H44,Hoja1!A$2:G$445,3,0)</f>
        <v>ESTRÉS, DEPRESIÓN, TRANSTORNOS DEL SUEÑO, AUSENCIA DE ATENCIÓN</v>
      </c>
      <c r="J44" s="56"/>
      <c r="K44" s="83" t="str">
        <f>VLOOKUP(H44,Hoja1!A$2:G$445,4,0)</f>
        <v>N/A</v>
      </c>
      <c r="L44" s="83" t="str">
        <f>VLOOKUP(H44,Hoja1!A$2:G$445,5,0)</f>
        <v>PVE PSICOSOCIAL</v>
      </c>
      <c r="M44" s="56">
        <v>2</v>
      </c>
      <c r="N44" s="57">
        <v>2</v>
      </c>
      <c r="O44" s="57">
        <v>10</v>
      </c>
      <c r="P44" s="50">
        <f t="shared" si="2"/>
        <v>4</v>
      </c>
      <c r="Q44" s="50">
        <f t="shared" si="3"/>
        <v>40</v>
      </c>
      <c r="R44" s="58" t="str">
        <f t="shared" si="4"/>
        <v>B-4</v>
      </c>
      <c r="S44" s="59" t="str">
        <f t="shared" si="1"/>
        <v>III</v>
      </c>
      <c r="T44" s="60" t="str">
        <f t="shared" si="5"/>
        <v>Mejorable</v>
      </c>
      <c r="U44" s="105"/>
      <c r="V44" s="83" t="str">
        <f>VLOOKUP(H44,Hoja1!A$2:G$445,6,0)</f>
        <v>ESTRÉS, ALTERACIÓN DEL SISTEMA NERVIOSO</v>
      </c>
      <c r="W44" s="61"/>
      <c r="X44" s="61"/>
      <c r="Y44" s="61"/>
      <c r="Z44" s="62"/>
      <c r="AA44" s="55" t="str">
        <f>VLOOKUP(H44,Hoja1!A$2:G$445,7,0)</f>
        <v>N/A</v>
      </c>
      <c r="AB44" s="106"/>
      <c r="AC44" s="108"/>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114"/>
      <c r="B45" s="114"/>
      <c r="C45" s="108"/>
      <c r="D45" s="117"/>
      <c r="E45" s="103"/>
      <c r="F45" s="103"/>
      <c r="G45" s="83" t="str">
        <f>VLOOKUP(H45,Hoja1!A$1:G$445,2,0)</f>
        <v>Forzadas, Prolongadas</v>
      </c>
      <c r="H45" s="48" t="s">
        <v>40</v>
      </c>
      <c r="I45" s="83" t="str">
        <f>VLOOKUP(H45,Hoja1!A$2:G$445,3,0)</f>
        <v xml:space="preserve">Lesiones osteomusculares, lesiones osteoarticulares
</v>
      </c>
      <c r="J45" s="56"/>
      <c r="K45" s="83" t="str">
        <f>VLOOKUP(H45,Hoja1!A$2:G$445,4,0)</f>
        <v>Inspecciones planeadas e inspecciones no planeadas, procedimientos de programas de seguridad y salud en el trabajo</v>
      </c>
      <c r="L45" s="83" t="str">
        <f>VLOOKUP(H45,Hoja1!A$2:G$445,5,0)</f>
        <v>PVE Biomecánico, programa pausas activas, exámenes periódicos, recomendaciones, control de posturas</v>
      </c>
      <c r="M45" s="56">
        <v>2</v>
      </c>
      <c r="N45" s="57">
        <v>3</v>
      </c>
      <c r="O45" s="57">
        <v>25</v>
      </c>
      <c r="P45" s="50">
        <f t="shared" si="2"/>
        <v>6</v>
      </c>
      <c r="Q45" s="50">
        <f t="shared" si="3"/>
        <v>150</v>
      </c>
      <c r="R45" s="58" t="str">
        <f t="shared" si="4"/>
        <v>M-6</v>
      </c>
      <c r="S45" s="59" t="str">
        <f t="shared" si="1"/>
        <v>II</v>
      </c>
      <c r="T45" s="60" t="str">
        <f t="shared" si="5"/>
        <v>No Aceptable o Aceptable Con Control Especifico</v>
      </c>
      <c r="U45" s="105"/>
      <c r="V45" s="83" t="str">
        <f>VLOOKUP(H45,Hoja1!A$2:G$445,6,0)</f>
        <v>Enfermedades Osteomusculares</v>
      </c>
      <c r="W45" s="61"/>
      <c r="X45" s="61"/>
      <c r="Y45" s="61"/>
      <c r="Z45" s="62"/>
      <c r="AA45" s="55" t="str">
        <f>VLOOKUP(H45,Hoja1!A$2:G$445,7,0)</f>
        <v>Prevención en lesiones osteomusculares, líderes de pausas activas</v>
      </c>
      <c r="AB45" s="61" t="s">
        <v>1203</v>
      </c>
      <c r="AC45" s="108"/>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114"/>
      <c r="B46" s="114"/>
      <c r="C46" s="108"/>
      <c r="D46" s="117"/>
      <c r="E46" s="103"/>
      <c r="F46" s="103"/>
      <c r="G46" s="83" t="str">
        <f>VLOOKUP(H46,Hoja1!A$1:G$445,2,0)</f>
        <v>Atropellamiento, Envestir</v>
      </c>
      <c r="H46" s="48" t="s">
        <v>1187</v>
      </c>
      <c r="I46" s="83" t="str">
        <f>VLOOKUP(H46,Hoja1!A$2:G$445,3,0)</f>
        <v>Lesiones, pérdidas materiales, muerte</v>
      </c>
      <c r="J46" s="56"/>
      <c r="K46" s="83" t="str">
        <f>VLOOKUP(H46,Hoja1!A$2:G$445,4,0)</f>
        <v>Inspecciones planeadas e inspecciones no planeadas, procedimientos de programas de seguridad y salud en el trabajo</v>
      </c>
      <c r="L46" s="83" t="str">
        <f>VLOOKUP(H46,Hoja1!A$2:G$445,5,0)</f>
        <v>Programa de seguridad vial, señalización</v>
      </c>
      <c r="M46" s="56">
        <v>2</v>
      </c>
      <c r="N46" s="57">
        <v>3</v>
      </c>
      <c r="O46" s="57">
        <v>60</v>
      </c>
      <c r="P46" s="50">
        <f t="shared" si="2"/>
        <v>6</v>
      </c>
      <c r="Q46" s="50">
        <f t="shared" si="3"/>
        <v>360</v>
      </c>
      <c r="R46" s="58" t="str">
        <f t="shared" si="4"/>
        <v>M-6</v>
      </c>
      <c r="S46" s="59" t="str">
        <f t="shared" si="1"/>
        <v>II</v>
      </c>
      <c r="T46" s="60" t="str">
        <f t="shared" si="5"/>
        <v>No Aceptable o Aceptable Con Control Especifico</v>
      </c>
      <c r="U46" s="105"/>
      <c r="V46" s="83" t="str">
        <f>VLOOKUP(H46,Hoja1!A$2:G$445,6,0)</f>
        <v>Muerte</v>
      </c>
      <c r="W46" s="61"/>
      <c r="X46" s="61"/>
      <c r="Y46" s="61"/>
      <c r="Z46" s="62"/>
      <c r="AA46" s="55" t="str">
        <f>VLOOKUP(H46,Hoja1!A$2:G$445,7,0)</f>
        <v>Seguridad vial y manejo defensivo, aseguramiento de áreas de trabajo</v>
      </c>
      <c r="AB46" s="61" t="s">
        <v>1204</v>
      </c>
      <c r="AC46" s="108"/>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0.5">
      <c r="A47" s="114"/>
      <c r="B47" s="114"/>
      <c r="C47" s="108"/>
      <c r="D47" s="117"/>
      <c r="E47" s="103"/>
      <c r="F47" s="103"/>
      <c r="G47" s="83" t="str">
        <f>VLOOKUP(H47,Hoja1!A$1:G$445,2,0)</f>
        <v>Superficies de trabajo irregulares o deslizantes</v>
      </c>
      <c r="H47" s="48" t="s">
        <v>597</v>
      </c>
      <c r="I47" s="83" t="str">
        <f>VLOOKUP(H47,Hoja1!A$2:G$445,3,0)</f>
        <v>Caidas del mismo nivel, fracturas, golpe con objetos, caídas de objetos, obstrucción de rutas de evacuación</v>
      </c>
      <c r="J47" s="56"/>
      <c r="K47" s="83" t="str">
        <f>VLOOKUP(H47,Hoja1!A$2:G$445,4,0)</f>
        <v>N/A</v>
      </c>
      <c r="L47" s="83" t="str">
        <f>VLOOKUP(H47,Hoja1!A$2:G$445,5,0)</f>
        <v>N/A</v>
      </c>
      <c r="M47" s="56">
        <v>2</v>
      </c>
      <c r="N47" s="57">
        <v>3</v>
      </c>
      <c r="O47" s="57">
        <v>25</v>
      </c>
      <c r="P47" s="50">
        <f t="shared" si="2"/>
        <v>6</v>
      </c>
      <c r="Q47" s="50">
        <f t="shared" si="3"/>
        <v>150</v>
      </c>
      <c r="R47" s="58" t="str">
        <f t="shared" si="4"/>
        <v>M-6</v>
      </c>
      <c r="S47" s="59" t="str">
        <f t="shared" si="1"/>
        <v>II</v>
      </c>
      <c r="T47" s="60" t="str">
        <f t="shared" si="5"/>
        <v>No Aceptable o Aceptable Con Control Especifico</v>
      </c>
      <c r="U47" s="105"/>
      <c r="V47" s="83" t="str">
        <f>VLOOKUP(H47,Hoja1!A$2:G$445,6,0)</f>
        <v>Caídas de distinto nivel</v>
      </c>
      <c r="W47" s="61"/>
      <c r="X47" s="61"/>
      <c r="Y47" s="61"/>
      <c r="Z47" s="62"/>
      <c r="AA47" s="55" t="str">
        <f>VLOOKUP(H47,Hoja1!A$2:G$445,7,0)</f>
        <v>Pautas Básicas en orden y aseo en el lugar de trabajo, actos y condiciones inseguras</v>
      </c>
      <c r="AB47" s="61" t="s">
        <v>1205</v>
      </c>
      <c r="AC47" s="108"/>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63.75">
      <c r="A48" s="114"/>
      <c r="B48" s="114"/>
      <c r="C48" s="108"/>
      <c r="D48" s="117"/>
      <c r="E48" s="103"/>
      <c r="F48" s="103"/>
      <c r="G48" s="83" t="str">
        <f>VLOOKUP(H48,Hoja1!A$1:G$445,2,0)</f>
        <v>Atraco, golpiza, atentados y secuestrados</v>
      </c>
      <c r="H48" s="48" t="s">
        <v>57</v>
      </c>
      <c r="I48" s="83" t="str">
        <f>VLOOKUP(H48,Hoja1!A$2:G$445,3,0)</f>
        <v>Estrés, golpes, Secuestros</v>
      </c>
      <c r="J48" s="56"/>
      <c r="K48" s="83" t="str">
        <f>VLOOKUP(H48,Hoja1!A$2:G$445,4,0)</f>
        <v>Inspecciones planeadas e inspecciones no planeadas, procedimientos de programas de seguridad y salud en el trabajo</v>
      </c>
      <c r="L48" s="83" t="str">
        <f>VLOOKUP(H48,Hoja1!A$2:G$445,5,0)</f>
        <v xml:space="preserve">Uniformes Corporativos, Caquetas corporativas, Carnetización
</v>
      </c>
      <c r="M48" s="56">
        <v>2</v>
      </c>
      <c r="N48" s="57">
        <v>3</v>
      </c>
      <c r="O48" s="57">
        <v>60</v>
      </c>
      <c r="P48" s="50">
        <f t="shared" si="2"/>
        <v>6</v>
      </c>
      <c r="Q48" s="50">
        <f t="shared" si="3"/>
        <v>360</v>
      </c>
      <c r="R48" s="58" t="str">
        <f t="shared" si="4"/>
        <v>M-6</v>
      </c>
      <c r="S48" s="59" t="str">
        <f t="shared" si="1"/>
        <v>II</v>
      </c>
      <c r="T48" s="60" t="str">
        <f t="shared" si="5"/>
        <v>No Aceptable o Aceptable Con Control Especifico</v>
      </c>
      <c r="U48" s="105"/>
      <c r="V48" s="83" t="str">
        <f>VLOOKUP(H48,Hoja1!A$2:G$445,6,0)</f>
        <v>Secuestros</v>
      </c>
      <c r="W48" s="61"/>
      <c r="X48" s="61"/>
      <c r="Y48" s="61"/>
      <c r="Z48" s="62"/>
      <c r="AA48" s="55" t="str">
        <f>VLOOKUP(H48,Hoja1!A$2:G$445,7,0)</f>
        <v>N/A</v>
      </c>
      <c r="AB48" s="61" t="s">
        <v>1206</v>
      </c>
      <c r="AC48" s="108"/>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75" thickBot="1">
      <c r="A49" s="115"/>
      <c r="B49" s="115"/>
      <c r="C49" s="148"/>
      <c r="D49" s="146"/>
      <c r="E49" s="145"/>
      <c r="F49" s="145"/>
      <c r="G49" s="83" t="str">
        <f>VLOOKUP(H49,Hoja1!A$1:G$445,2,0)</f>
        <v>SISMOS, INCENDIOS, INUNDACIONES, TERREMOTOS, VENDAVALES, DERRUMBE</v>
      </c>
      <c r="H49" s="48" t="s">
        <v>62</v>
      </c>
      <c r="I49" s="83" t="str">
        <f>VLOOKUP(H49,Hoja1!A$2:G$445,3,0)</f>
        <v>SISMOS, INCENDIOS, INUNDACIONES, TERREMOTOS, VENDAVALES</v>
      </c>
      <c r="J49" s="56"/>
      <c r="K49" s="83" t="str">
        <f>VLOOKUP(H49,Hoja1!A$2:G$445,4,0)</f>
        <v>Inspecciones planeadas e inspecciones no planeadas, procedimientos de programas de seguridad y salud en el trabajo</v>
      </c>
      <c r="L49" s="83" t="str">
        <f>VLOOKUP(H49,Hoja1!A$2:G$445,5,0)</f>
        <v>BRIGADAS DE EMERGENCIAS</v>
      </c>
      <c r="M49" s="56">
        <v>2</v>
      </c>
      <c r="N49" s="57">
        <v>1</v>
      </c>
      <c r="O49" s="57">
        <v>100</v>
      </c>
      <c r="P49" s="50">
        <f t="shared" si="2"/>
        <v>2</v>
      </c>
      <c r="Q49" s="50">
        <f t="shared" si="3"/>
        <v>200</v>
      </c>
      <c r="R49" s="58" t="str">
        <f t="shared" si="4"/>
        <v>B-2</v>
      </c>
      <c r="S49" s="59" t="str">
        <f t="shared" si="1"/>
        <v>II</v>
      </c>
      <c r="T49" s="60" t="str">
        <f t="shared" si="5"/>
        <v>No Aceptable o Aceptable Con Control Especifico</v>
      </c>
      <c r="U49" s="106"/>
      <c r="V49" s="83" t="str">
        <f>VLOOKUP(H49,Hoja1!A$2:G$445,6,0)</f>
        <v>MUERTE</v>
      </c>
      <c r="W49" s="61"/>
      <c r="X49" s="61"/>
      <c r="Y49" s="61"/>
      <c r="Z49" s="62" t="s">
        <v>1226</v>
      </c>
      <c r="AA49" s="55" t="str">
        <f>VLOOKUP(H49,Hoja1!A$2:G$445,7,0)</f>
        <v>ENTRENAMIENTO DE LA BRIGADA; DIVULGACIÓN DE PLAN DE EMERGENCIA</v>
      </c>
      <c r="AB49" s="61" t="s">
        <v>1207</v>
      </c>
      <c r="AC49" s="10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sheetData>
  <mergeCells count="41">
    <mergeCell ref="AC38:AC49"/>
    <mergeCell ref="D38:D49"/>
    <mergeCell ref="C38:C49"/>
    <mergeCell ref="E38:E49"/>
    <mergeCell ref="AB38:AB39"/>
    <mergeCell ref="AB43:AB44"/>
    <mergeCell ref="U38:U49"/>
    <mergeCell ref="AB11:AB12"/>
    <mergeCell ref="AC11:AC22"/>
    <mergeCell ref="U11:U22"/>
    <mergeCell ref="F23:F37"/>
    <mergeCell ref="E23:E37"/>
    <mergeCell ref="AC23:AC37"/>
    <mergeCell ref="U23:U37"/>
    <mergeCell ref="AB23:AB24"/>
    <mergeCell ref="AB30:AB31"/>
    <mergeCell ref="W8:AC9"/>
    <mergeCell ref="A8:A10"/>
    <mergeCell ref="B8:B10"/>
    <mergeCell ref="C8:F9"/>
    <mergeCell ref="G8:H9"/>
    <mergeCell ref="I8:I10"/>
    <mergeCell ref="J8:L9"/>
    <mergeCell ref="M8:S9"/>
    <mergeCell ref="T8:T9"/>
    <mergeCell ref="U8:V9"/>
    <mergeCell ref="A11:A49"/>
    <mergeCell ref="B11:B49"/>
    <mergeCell ref="E5:G5"/>
    <mergeCell ref="C2:D2"/>
    <mergeCell ref="E2:I2"/>
    <mergeCell ref="E3:I3"/>
    <mergeCell ref="C4:D4"/>
    <mergeCell ref="E4:I4"/>
    <mergeCell ref="C11:C22"/>
    <mergeCell ref="D11:D22"/>
    <mergeCell ref="D23:D37"/>
    <mergeCell ref="C23:C37"/>
    <mergeCell ref="E11:E22"/>
    <mergeCell ref="F11:F22"/>
    <mergeCell ref="F38:F49"/>
  </mergeCells>
  <conditionalFormatting sqref="O12:O49">
    <cfRule type="cellIs" priority="23" operator="equal" stopIfTrue="1">
      <formula>"10, 25, 50, 100"</formula>
    </cfRule>
  </conditionalFormatting>
  <conditionalFormatting sqref="T1:T10 T50:T1048576">
    <cfRule type="containsText" priority="20" dxfId="40" operator="containsText" text="No Aceptable o Aceptable con Control Especifico">
      <formula>NOT(ISERROR(SEARCH("No Aceptable o Aceptable con Control Especifico",T1)))</formula>
    </cfRule>
    <cfRule type="containsText" priority="21" dxfId="42" operator="containsText" text="No Aceptable">
      <formula>NOT(ISERROR(SEARCH("No Aceptable",T1)))</formula>
    </cfRule>
    <cfRule type="containsText" priority="22" dxfId="41" operator="containsText" text="No Aceptable o Aceptable con Control Especifico">
      <formula>NOT(ISERROR(SEARCH("No Aceptable o Aceptable con Control Especifico",T1)))</formula>
    </cfRule>
  </conditionalFormatting>
  <conditionalFormatting sqref="S1:S10 S50:S1048576">
    <cfRule type="cellIs" priority="19" dxfId="40" operator="equal">
      <formula>"II"</formula>
    </cfRule>
  </conditionalFormatting>
  <conditionalFormatting sqref="S12:S49">
    <cfRule type="cellIs" priority="15" dxfId="8" operator="equal" stopIfTrue="1">
      <formula>"IV"</formula>
    </cfRule>
    <cfRule type="cellIs" priority="16" dxfId="7" operator="equal" stopIfTrue="1">
      <formula>"III"</formula>
    </cfRule>
    <cfRule type="cellIs" priority="17" dxfId="6" operator="equal" stopIfTrue="1">
      <formula>"II"</formula>
    </cfRule>
    <cfRule type="cellIs" priority="18" dxfId="4" operator="equal" stopIfTrue="1">
      <formula>"I"</formula>
    </cfRule>
  </conditionalFormatting>
  <conditionalFormatting sqref="T12:T49">
    <cfRule type="cellIs" priority="13" dxfId="4" operator="equal" stopIfTrue="1">
      <formula>"No Aceptable"</formula>
    </cfRule>
    <cfRule type="cellIs" priority="14" dxfId="3" operator="equal" stopIfTrue="1">
      <formula>"Aceptable"</formula>
    </cfRule>
  </conditionalFormatting>
  <conditionalFormatting sqref="T12:T49">
    <cfRule type="cellIs" priority="12" dxfId="2" operator="equal" stopIfTrue="1">
      <formula>"No Aceptable o Aceptable Con Control Especifico"</formula>
    </cfRule>
  </conditionalFormatting>
  <conditionalFormatting sqref="T12:T49">
    <cfRule type="containsText" priority="11" dxfId="0" operator="containsText" stopIfTrue="1" text="Mejorable">
      <formula>NOT(ISERROR(SEARCH("Mejorable",T12)))</formula>
    </cfRule>
  </conditionalFormatting>
  <conditionalFormatting sqref="O11">
    <cfRule type="cellIs" priority="10" operator="equal" stopIfTrue="1">
      <formula>"10, 25, 50, 100"</formula>
    </cfRule>
  </conditionalFormatting>
  <conditionalFormatting sqref="S11">
    <cfRule type="cellIs" priority="6" dxfId="8" operator="equal" stopIfTrue="1">
      <formula>"IV"</formula>
    </cfRule>
    <cfRule type="cellIs" priority="7" dxfId="7" operator="equal" stopIfTrue="1">
      <formula>"III"</formula>
    </cfRule>
    <cfRule type="cellIs" priority="8" dxfId="6" operator="equal" stopIfTrue="1">
      <formula>"II"</formula>
    </cfRule>
    <cfRule type="cellIs" priority="9" dxfId="4" operator="equal" stopIfTrue="1">
      <formula>"I"</formula>
    </cfRule>
  </conditionalFormatting>
  <conditionalFormatting sqref="T11">
    <cfRule type="cellIs" priority="4" dxfId="4" operator="equal" stopIfTrue="1">
      <formula>"No Aceptable"</formula>
    </cfRule>
    <cfRule type="cellIs" priority="5" dxfId="3" operator="equal" stopIfTrue="1">
      <formula>"Aceptable"</formula>
    </cfRule>
  </conditionalFormatting>
  <conditionalFormatting sqref="T11">
    <cfRule type="cellIs" priority="3" dxfId="2" operator="equal" stopIfTrue="1">
      <formula>"No Aceptable o Aceptable Con Control Especifico"</formula>
    </cfRule>
  </conditionalFormatting>
  <conditionalFormatting sqref="T11">
    <cfRule type="containsText" priority="2" dxfId="0" operator="containsText" stopIfTrue="1" text="Mejorable">
      <formula>NOT(ISERROR(SEARCH("Mejorable",valvulas!T11)))</formula>
    </cfRule>
  </conditionalFormatting>
  <dataValidations count="4">
    <dataValidation type="whole" allowBlank="1" showInputMessage="1" showErrorMessage="1" prompt="1 Esporadica (EE)_x000a_2 Ocasional (EO)_x000a_3 Frecuente (EF)_x000a_4 continua (EC)" sqref="N11:N49">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9">
      <formula1>10</formula1>
      <formula2>100</formula2>
    </dataValidation>
    <dataValidation type="list" allowBlank="1" showInputMessage="1" showErrorMessage="1" sqref="E38 E23 E11">
      <formula1>Hoja2!$A$2:$A$82</formula1>
    </dataValidation>
    <dataValidation type="list" allowBlank="1" showInputMessage="1" showErrorMessage="1" sqref="H11:H49">
      <formula1>Hoja1!$A$2:$A$445</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3"/>
  <sheetViews>
    <sheetView showGridLines="0" zoomScale="80" zoomScaleNormal="80" workbookViewId="0" topLeftCell="A1"/>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1241</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1247</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1"/>
      <c r="F6" s="41"/>
      <c r="G6" s="41"/>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1"/>
      <c r="F7" s="41"/>
      <c r="G7" s="41"/>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2" t="s">
        <v>13</v>
      </c>
      <c r="D10" s="42" t="s">
        <v>14</v>
      </c>
      <c r="E10" s="42" t="s">
        <v>1077</v>
      </c>
      <c r="F10" s="42" t="s">
        <v>15</v>
      </c>
      <c r="G10" s="42" t="s">
        <v>16</v>
      </c>
      <c r="H10" s="42" t="s">
        <v>17</v>
      </c>
      <c r="I10" s="141"/>
      <c r="J10" s="42" t="s">
        <v>18</v>
      </c>
      <c r="K10" s="42" t="s">
        <v>19</v>
      </c>
      <c r="L10" s="42" t="s">
        <v>20</v>
      </c>
      <c r="M10" s="42" t="s">
        <v>21</v>
      </c>
      <c r="N10" s="42" t="s">
        <v>22</v>
      </c>
      <c r="O10" s="42" t="s">
        <v>37</v>
      </c>
      <c r="P10" s="42" t="s">
        <v>36</v>
      </c>
      <c r="Q10" s="42" t="s">
        <v>23</v>
      </c>
      <c r="R10" s="42" t="s">
        <v>38</v>
      </c>
      <c r="S10" s="42" t="s">
        <v>24</v>
      </c>
      <c r="T10" s="42" t="s">
        <v>25</v>
      </c>
      <c r="U10" s="42" t="s">
        <v>39</v>
      </c>
      <c r="V10" s="42" t="s">
        <v>26</v>
      </c>
      <c r="W10" s="42" t="s">
        <v>8</v>
      </c>
      <c r="X10" s="42" t="s">
        <v>9</v>
      </c>
      <c r="Y10" s="42" t="s">
        <v>10</v>
      </c>
      <c r="Z10" s="42" t="s">
        <v>31</v>
      </c>
      <c r="AA10" s="42" t="s">
        <v>27</v>
      </c>
      <c r="AB10" s="42" t="s">
        <v>28</v>
      </c>
      <c r="AC10" s="42"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87" customFormat="1" ht="51">
      <c r="A11" s="113" t="s">
        <v>1248</v>
      </c>
      <c r="B11" s="113" t="s">
        <v>1195</v>
      </c>
      <c r="C11" s="112" t="s">
        <v>1249</v>
      </c>
      <c r="D11" s="116" t="s">
        <v>1250</v>
      </c>
      <c r="E11" s="110" t="s">
        <v>1017</v>
      </c>
      <c r="F11" s="110" t="s">
        <v>1217</v>
      </c>
      <c r="G11" s="91" t="str">
        <f>VLOOKUP(H11,Hoja1!A$1:G$445,2,0)</f>
        <v>Bacteria</v>
      </c>
      <c r="H11" s="48" t="s">
        <v>108</v>
      </c>
      <c r="I11" s="91" t="str">
        <f>VLOOKUP(H11,Hoja1!A$2:G$445,3,0)</f>
        <v>Infecciones producidas por Bacterianas</v>
      </c>
      <c r="J11" s="90"/>
      <c r="K11" s="91" t="str">
        <f>VLOOKUP(H11,Hoja1!A$2:G$445,4,0)</f>
        <v>Inspecciones planeadas e inspecciones no planeadas, procedimientos de programas de seguridad y salud en el trabajo</v>
      </c>
      <c r="L11" s="91" t="str">
        <f>VLOOKUP(H11,Hoja1!A$2:G$445,5,0)</f>
        <v>Programa de vacunación, bota pantalon, overol, guantes, tapabocas, mascarillas con filtos</v>
      </c>
      <c r="M11" s="90">
        <v>2</v>
      </c>
      <c r="N11" s="50">
        <v>3</v>
      </c>
      <c r="O11" s="50">
        <v>10</v>
      </c>
      <c r="P11" s="50">
        <f>M11*N11</f>
        <v>6</v>
      </c>
      <c r="Q11" s="50">
        <f>O11*P11</f>
        <v>60</v>
      </c>
      <c r="R11" s="51" t="str">
        <f>IF(P11=40,"MA-40",IF(P11=30,"MA-30",IF(P11=20,"A-20",IF(P11=10,"A-10",IF(P11=24,"MA-24",IF(P11=18,"A-18",IF(P11=12,"A-12",IF(P11=6,"M-6",IF(P11=8,"M-8",IF(P11=6,"M-6",IF(P11=4,"B-4",IF(P11=2,"B-2",))))))))))))</f>
        <v>M-6</v>
      </c>
      <c r="S11" s="52" t="str">
        <f aca="true" t="shared" si="0" ref="S11:S23">IF(Q11&lt;=20,"IV",IF(Q11&lt;=120,"III",IF(Q11&lt;=500,"II",IF(Q11&lt;=4000,"I"))))</f>
        <v>III</v>
      </c>
      <c r="T11" s="53" t="str">
        <f>IF(S11=0,"",IF(S11="IV","Aceptable",IF(S11="III","Mejorable",IF(S11="II","No Aceptable o Aceptable Con Control Especifico",IF(S11="I","No Aceptable","")))))</f>
        <v>Mejorable</v>
      </c>
      <c r="U11" s="111">
        <v>4</v>
      </c>
      <c r="V11" s="91" t="str">
        <f>VLOOKUP(H11,Hoja1!A$2:G$445,6,0)</f>
        <v xml:space="preserve">Enfermedades Infectocontagiosas
</v>
      </c>
      <c r="W11" s="54"/>
      <c r="X11" s="54"/>
      <c r="Y11" s="54"/>
      <c r="Z11" s="55"/>
      <c r="AA11" s="55" t="str">
        <f>VLOOKUP(H11,Hoja1!A$2:G$445,7,0)</f>
        <v xml:space="preserve">Riesgo Biológico, Autocuidado y/o Uso y manejo adecuado de E.P.P.
</v>
      </c>
      <c r="AB11" s="111" t="s">
        <v>1200</v>
      </c>
      <c r="AC11" s="112" t="s">
        <v>1209</v>
      </c>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6"/>
    </row>
    <row r="12" spans="1:150" s="87" customFormat="1" ht="51">
      <c r="A12" s="114"/>
      <c r="B12" s="114"/>
      <c r="C12" s="108"/>
      <c r="D12" s="117"/>
      <c r="E12" s="103"/>
      <c r="F12" s="103"/>
      <c r="G12" s="91" t="str">
        <f>VLOOKUP(H12,Hoja1!A$1:G$445,2,0)</f>
        <v>Hongos</v>
      </c>
      <c r="H12" s="48" t="s">
        <v>117</v>
      </c>
      <c r="I12" s="91" t="str">
        <f>VLOOKUP(H12,Hoja1!A$2:G$445,3,0)</f>
        <v>Micosis</v>
      </c>
      <c r="J12" s="56"/>
      <c r="K12" s="91" t="str">
        <f>VLOOKUP(H12,Hoja1!A$2:G$445,4,0)</f>
        <v>Inspecciones planeadas e inspecciones no planeadas, procedimientos de programas de seguridad y salud en el trabajo</v>
      </c>
      <c r="L12" s="91" t="str">
        <f>VLOOKUP(H12,Hoja1!A$2:G$445,5,0)</f>
        <v>Programa de vacunación, éxamenes periódicos</v>
      </c>
      <c r="M12" s="56">
        <v>2</v>
      </c>
      <c r="N12" s="57">
        <v>3</v>
      </c>
      <c r="O12" s="57">
        <v>10</v>
      </c>
      <c r="P12" s="50">
        <f aca="true" t="shared" si="1" ref="P12:P23">M12*N12</f>
        <v>6</v>
      </c>
      <c r="Q12" s="50">
        <f aca="true" t="shared" si="2" ref="Q12:Q23">O12*P12</f>
        <v>60</v>
      </c>
      <c r="R12" s="58" t="str">
        <f aca="true" t="shared" si="3" ref="R12:R23">IF(P12=40,"MA-40",IF(P12=30,"MA-30",IF(P12=20,"A-20",IF(P12=10,"A-10",IF(P12=24,"MA-24",IF(P12=18,"A-18",IF(P12=12,"A-12",IF(P12=6,"M-6",IF(P12=8,"M-8",IF(P12=6,"M-6",IF(P12=4,"B-4",IF(P12=2,"B-2",))))))))))))</f>
        <v>M-6</v>
      </c>
      <c r="S12" s="59" t="str">
        <f t="shared" si="0"/>
        <v>III</v>
      </c>
      <c r="T12" s="60" t="str">
        <f aca="true" t="shared" si="4" ref="T12:T23">IF(S12=0,"",IF(S12="IV","Aceptable",IF(S12="III","Mejorable",IF(S12="II","No Aceptable o Aceptable Con Control Especifico",IF(S12="I","No Aceptable","")))))</f>
        <v>Mejorable</v>
      </c>
      <c r="U12" s="105"/>
      <c r="V12" s="91" t="str">
        <f>VLOOKUP(H12,Hoja1!A$2:G$445,6,0)</f>
        <v>Micosis</v>
      </c>
      <c r="W12" s="61"/>
      <c r="X12" s="61"/>
      <c r="Y12" s="61"/>
      <c r="Z12" s="62"/>
      <c r="AA12" s="55" t="str">
        <f>VLOOKUP(H12,Hoja1!A$2:G$445,7,0)</f>
        <v xml:space="preserve">Riesgo Biológico, Autocuidado y/o Uso y manejo adecuado de E.P.P.
</v>
      </c>
      <c r="AB12" s="105"/>
      <c r="AC12" s="108"/>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6"/>
    </row>
    <row r="13" spans="1:150" s="87" customFormat="1" ht="51">
      <c r="A13" s="114"/>
      <c r="B13" s="114"/>
      <c r="C13" s="108"/>
      <c r="D13" s="117"/>
      <c r="E13" s="103"/>
      <c r="F13" s="103"/>
      <c r="G13" s="91" t="str">
        <f>VLOOKUP(H13,Hoja1!A$1:G$445,2,0)</f>
        <v>Virus</v>
      </c>
      <c r="H13" s="48" t="s">
        <v>120</v>
      </c>
      <c r="I13" s="91" t="str">
        <f>VLOOKUP(H13,Hoja1!A$2:G$445,3,0)</f>
        <v>Infecciones Virales</v>
      </c>
      <c r="J13" s="56"/>
      <c r="K13" s="91" t="str">
        <f>VLOOKUP(H13,Hoja1!A$2:G$445,4,0)</f>
        <v>Inspecciones planeadas e inspecciones no planeadas, procedimientos de programas de seguridad y salud en el trabajo</v>
      </c>
      <c r="L13" s="91" t="str">
        <f>VLOOKUP(H13,Hoja1!A$2:G$445,5,0)</f>
        <v>Programa de vacunación, bota pantalon, overol, guantes, tapabocas, mascarillas con filtos</v>
      </c>
      <c r="M13" s="56">
        <v>2</v>
      </c>
      <c r="N13" s="57">
        <v>3</v>
      </c>
      <c r="O13" s="57">
        <v>10</v>
      </c>
      <c r="P13" s="50">
        <f t="shared" si="1"/>
        <v>6</v>
      </c>
      <c r="Q13" s="50">
        <f t="shared" si="2"/>
        <v>60</v>
      </c>
      <c r="R13" s="58" t="str">
        <f t="shared" si="3"/>
        <v>M-6</v>
      </c>
      <c r="S13" s="59" t="str">
        <f t="shared" si="0"/>
        <v>III</v>
      </c>
      <c r="T13" s="60" t="str">
        <f t="shared" si="4"/>
        <v>Mejorable</v>
      </c>
      <c r="U13" s="105"/>
      <c r="V13" s="91" t="str">
        <f>VLOOKUP(H13,Hoja1!A$2:G$445,6,0)</f>
        <v xml:space="preserve">Enfermedades Infectocontagiosas
</v>
      </c>
      <c r="W13" s="61"/>
      <c r="X13" s="61"/>
      <c r="Y13" s="61"/>
      <c r="Z13" s="62"/>
      <c r="AA13" s="55" t="str">
        <f>VLOOKUP(H13,Hoja1!A$2:G$445,7,0)</f>
        <v xml:space="preserve">Riesgo Biológico, Autocuidado y/o Uso y manejo adecuado de E.P.P.
</v>
      </c>
      <c r="AB13" s="106"/>
      <c r="AC13" s="108"/>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6"/>
    </row>
    <row r="14" spans="1:150" s="87" customFormat="1" ht="51">
      <c r="A14" s="114"/>
      <c r="B14" s="114"/>
      <c r="C14" s="108"/>
      <c r="D14" s="117"/>
      <c r="E14" s="103"/>
      <c r="F14" s="103"/>
      <c r="G14" s="91" t="str">
        <f>VLOOKUP(H14,Hoja1!A$1:G$445,2,0)</f>
        <v>INFRAROJA, ULTRAVIOLETA, VISIBLE, RADIOFRECUENCIA, MICROONDAS, LASER</v>
      </c>
      <c r="H14" s="48" t="s">
        <v>67</v>
      </c>
      <c r="I14" s="91" t="str">
        <f>VLOOKUP(H14,Hoja1!A$2:G$445,3,0)</f>
        <v>CÁNCER, LESIONES DÉRMICAS Y OCULARES</v>
      </c>
      <c r="J14" s="56"/>
      <c r="K14" s="91" t="str">
        <f>VLOOKUP(H14,Hoja1!A$2:G$445,4,0)</f>
        <v>Inspecciones planeadas e inspecciones no planeadas, procedimientos de programas de seguridad y salud en el trabajo</v>
      </c>
      <c r="L14" s="91" t="str">
        <f>VLOOKUP(H14,Hoja1!A$2:G$445,5,0)</f>
        <v>PROGRAMA BLOQUEADOR SOLAR</v>
      </c>
      <c r="M14" s="56">
        <v>2</v>
      </c>
      <c r="N14" s="57">
        <v>3</v>
      </c>
      <c r="O14" s="57">
        <v>10</v>
      </c>
      <c r="P14" s="50">
        <f t="shared" si="1"/>
        <v>6</v>
      </c>
      <c r="Q14" s="50">
        <f t="shared" si="2"/>
        <v>60</v>
      </c>
      <c r="R14" s="58" t="str">
        <f t="shared" si="3"/>
        <v>M-6</v>
      </c>
      <c r="S14" s="59" t="str">
        <f t="shared" si="0"/>
        <v>III</v>
      </c>
      <c r="T14" s="60" t="str">
        <f t="shared" si="4"/>
        <v>Mejorable</v>
      </c>
      <c r="U14" s="105"/>
      <c r="V14" s="91" t="str">
        <f>VLOOKUP(H14,Hoja1!A$2:G$445,6,0)</f>
        <v>CÁNCER</v>
      </c>
      <c r="W14" s="61"/>
      <c r="X14" s="61"/>
      <c r="Y14" s="61"/>
      <c r="Z14" s="62"/>
      <c r="AA14" s="55" t="str">
        <f>VLOOKUP(H14,Hoja1!A$2:G$445,7,0)</f>
        <v>N/A</v>
      </c>
      <c r="AB14" s="61" t="s">
        <v>1201</v>
      </c>
      <c r="AC14" s="108"/>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6"/>
    </row>
    <row r="15" spans="1:150" s="87" customFormat="1" ht="51">
      <c r="A15" s="114"/>
      <c r="B15" s="114"/>
      <c r="C15" s="108"/>
      <c r="D15" s="117"/>
      <c r="E15" s="103"/>
      <c r="F15" s="103"/>
      <c r="G15" s="91" t="str">
        <f>VLOOKUP(H15,Hoja1!A$1:G$445,2,0)</f>
        <v>MAQUINARIA O EQUIPO</v>
      </c>
      <c r="H15" s="48" t="s">
        <v>164</v>
      </c>
      <c r="I15" s="91" t="str">
        <f>VLOOKUP(H15,Hoja1!A$2:G$445,3,0)</f>
        <v>SORDERA, ESTRÉS, HIPOACUSIA, CEFALA,IRRITABILIDAD</v>
      </c>
      <c r="J15" s="56"/>
      <c r="K15" s="91" t="str">
        <f>VLOOKUP(H15,Hoja1!A$2:G$445,4,0)</f>
        <v>Inspecciones planeadas e inspecciones no planeadas, procedimientos de programas de seguridad y salud en el trabajo</v>
      </c>
      <c r="L15" s="91" t="str">
        <f>VLOOKUP(H15,Hoja1!A$2:G$445,5,0)</f>
        <v>PVE RUIDO</v>
      </c>
      <c r="M15" s="56">
        <v>2</v>
      </c>
      <c r="N15" s="57">
        <v>3</v>
      </c>
      <c r="O15" s="57">
        <v>60</v>
      </c>
      <c r="P15" s="50">
        <f t="shared" si="1"/>
        <v>6</v>
      </c>
      <c r="Q15" s="50">
        <f t="shared" si="2"/>
        <v>360</v>
      </c>
      <c r="R15" s="58" t="str">
        <f t="shared" si="3"/>
        <v>M-6</v>
      </c>
      <c r="S15" s="59" t="str">
        <f t="shared" si="0"/>
        <v>II</v>
      </c>
      <c r="T15" s="60" t="str">
        <f t="shared" si="4"/>
        <v>No Aceptable o Aceptable Con Control Especifico</v>
      </c>
      <c r="U15" s="105"/>
      <c r="V15" s="91" t="str">
        <f>VLOOKUP(H15,Hoja1!A$2:G$445,6,0)</f>
        <v>SORDERA</v>
      </c>
      <c r="W15" s="61"/>
      <c r="X15" s="61"/>
      <c r="Y15" s="61"/>
      <c r="Z15" s="62"/>
      <c r="AA15" s="55" t="str">
        <f>VLOOKUP(H15,Hoja1!A$2:G$445,7,0)</f>
        <v>USO DE EPP</v>
      </c>
      <c r="AB15" s="61" t="s">
        <v>1245</v>
      </c>
      <c r="AC15" s="10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6"/>
    </row>
    <row r="16" spans="1:150" s="87" customFormat="1" ht="55.5" customHeight="1">
      <c r="A16" s="114"/>
      <c r="B16" s="114"/>
      <c r="C16" s="108"/>
      <c r="D16" s="117"/>
      <c r="E16" s="103"/>
      <c r="F16" s="103"/>
      <c r="G16" s="91" t="str">
        <f>VLOOKUP(H16,Hoja1!A$1:G$445,2,0)</f>
        <v>GASES Y VAPORES</v>
      </c>
      <c r="H16" s="48" t="s">
        <v>250</v>
      </c>
      <c r="I16" s="91" t="str">
        <f>VLOOKUP(H16,Hoja1!A$2:G$445,3,0)</f>
        <v xml:space="preserve"> LESIONES EN LA PIEL, IRRITACIÓN EN VÍAS  RESPIRATORIAS, MUERTE</v>
      </c>
      <c r="J16" s="56"/>
      <c r="K16" s="91" t="str">
        <f>VLOOKUP(H16,Hoja1!A$2:G$445,4,0)</f>
        <v>Inspecciones planeadas e inspecciones no planeadas, procedimientos de programas de seguridad y salud en el trabajo</v>
      </c>
      <c r="L16" s="91" t="str">
        <f>VLOOKUP(H16,Hoja1!A$2:G$445,5,0)</f>
        <v>EPP TAPABOCAS, CARETAS CON FILTROS</v>
      </c>
      <c r="M16" s="56">
        <v>2</v>
      </c>
      <c r="N16" s="57">
        <v>3</v>
      </c>
      <c r="O16" s="57">
        <v>25</v>
      </c>
      <c r="P16" s="50">
        <f t="shared" si="1"/>
        <v>6</v>
      </c>
      <c r="Q16" s="50">
        <f t="shared" si="2"/>
        <v>150</v>
      </c>
      <c r="R16" s="58" t="str">
        <f t="shared" si="3"/>
        <v>M-6</v>
      </c>
      <c r="S16" s="59" t="str">
        <f t="shared" si="0"/>
        <v>II</v>
      </c>
      <c r="T16" s="60" t="str">
        <f t="shared" si="4"/>
        <v>No Aceptable o Aceptable Con Control Especifico</v>
      </c>
      <c r="U16" s="105"/>
      <c r="V16" s="91" t="str">
        <f>VLOOKUP(H16,Hoja1!A$2:G$445,6,0)</f>
        <v xml:space="preserve"> MUERTE</v>
      </c>
      <c r="W16" s="61"/>
      <c r="X16" s="61"/>
      <c r="Y16" s="61"/>
      <c r="Z16" s="62"/>
      <c r="AA16" s="55" t="str">
        <f>VLOOKUP(H16,Hoja1!A$2:G$445,7,0)</f>
        <v>USO Y MANEJO ADECUADO DE E.P.P.</v>
      </c>
      <c r="AB16" s="61" t="s">
        <v>1219</v>
      </c>
      <c r="AC16" s="108"/>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6"/>
    </row>
    <row r="17" spans="1:150" s="87" customFormat="1" ht="68.25" customHeight="1">
      <c r="A17" s="114"/>
      <c r="B17" s="114"/>
      <c r="C17" s="108"/>
      <c r="D17" s="117"/>
      <c r="E17" s="103"/>
      <c r="F17" s="103"/>
      <c r="G17" s="91" t="str">
        <f>VLOOKUP(H17,Hoja1!A$1:G$445,2,0)</f>
        <v>NATURALEZA DE LA TAREA</v>
      </c>
      <c r="H17" s="48" t="s">
        <v>76</v>
      </c>
      <c r="I17" s="91" t="str">
        <f>VLOOKUP(H17,Hoja1!A$2:G$445,3,0)</f>
        <v>ESTRÉS,  TRANSTORNOS DEL SUEÑO</v>
      </c>
      <c r="J17" s="56"/>
      <c r="K17" s="91" t="str">
        <f>VLOOKUP(H17,Hoja1!A$2:G$445,4,0)</f>
        <v>N/A</v>
      </c>
      <c r="L17" s="91" t="str">
        <f>VLOOKUP(H17,Hoja1!A$2:G$445,5,0)</f>
        <v>PVE PSICOSOCIAL</v>
      </c>
      <c r="M17" s="56">
        <v>2</v>
      </c>
      <c r="N17" s="57">
        <v>2</v>
      </c>
      <c r="O17" s="57">
        <v>10</v>
      </c>
      <c r="P17" s="50">
        <f t="shared" si="1"/>
        <v>4</v>
      </c>
      <c r="Q17" s="50">
        <f t="shared" si="2"/>
        <v>40</v>
      </c>
      <c r="R17" s="58" t="str">
        <f t="shared" si="3"/>
        <v>B-4</v>
      </c>
      <c r="S17" s="59" t="str">
        <f t="shared" si="0"/>
        <v>III</v>
      </c>
      <c r="T17" s="60" t="str">
        <f t="shared" si="4"/>
        <v>Mejorable</v>
      </c>
      <c r="U17" s="105"/>
      <c r="V17" s="91" t="str">
        <f>VLOOKUP(H17,Hoja1!A$2:G$445,6,0)</f>
        <v>ESTRÉS</v>
      </c>
      <c r="W17" s="61"/>
      <c r="X17" s="61"/>
      <c r="Y17" s="61"/>
      <c r="Z17" s="62"/>
      <c r="AA17" s="55" t="str">
        <f>VLOOKUP(H17,Hoja1!A$2:G$445,7,0)</f>
        <v>N/A</v>
      </c>
      <c r="AB17" s="61" t="s">
        <v>1243</v>
      </c>
      <c r="AC17" s="108"/>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6"/>
    </row>
    <row r="18" spans="1:150" s="87" customFormat="1" ht="54.75" customHeight="1">
      <c r="A18" s="114"/>
      <c r="B18" s="114"/>
      <c r="C18" s="108"/>
      <c r="D18" s="117"/>
      <c r="E18" s="103"/>
      <c r="F18" s="103"/>
      <c r="G18" s="91" t="str">
        <f>VLOOKUP(H18,Hoja1!A$1:G$445,2,0)</f>
        <v>Forzadas, Prolongadas</v>
      </c>
      <c r="H18" s="48" t="s">
        <v>40</v>
      </c>
      <c r="I18" s="91" t="str">
        <f>VLOOKUP(H18,Hoja1!A$2:G$445,3,0)</f>
        <v xml:space="preserve">Lesiones osteomusculares, lesiones osteoarticulares
</v>
      </c>
      <c r="J18" s="56"/>
      <c r="K18" s="91" t="str">
        <f>VLOOKUP(H18,Hoja1!A$2:G$445,4,0)</f>
        <v>Inspecciones planeadas e inspecciones no planeadas, procedimientos de programas de seguridad y salud en el trabajo</v>
      </c>
      <c r="L18" s="91" t="str">
        <f>VLOOKUP(H18,Hoja1!A$2:G$445,5,0)</f>
        <v>PVE Biomecánico, programa pausas activas, exámenes periódicos, recomendaciones, control de posturas</v>
      </c>
      <c r="M18" s="56">
        <v>2</v>
      </c>
      <c r="N18" s="57">
        <v>3</v>
      </c>
      <c r="O18" s="57">
        <v>25</v>
      </c>
      <c r="P18" s="50">
        <f t="shared" si="1"/>
        <v>6</v>
      </c>
      <c r="Q18" s="50">
        <f t="shared" si="2"/>
        <v>150</v>
      </c>
      <c r="R18" s="58" t="str">
        <f t="shared" si="3"/>
        <v>M-6</v>
      </c>
      <c r="S18" s="59" t="str">
        <f t="shared" si="0"/>
        <v>II</v>
      </c>
      <c r="T18" s="60" t="str">
        <f t="shared" si="4"/>
        <v>No Aceptable o Aceptable Con Control Especifico</v>
      </c>
      <c r="U18" s="105"/>
      <c r="V18" s="91" t="str">
        <f>VLOOKUP(H18,Hoja1!A$2:G$445,6,0)</f>
        <v>Enfermedades Osteomusculares</v>
      </c>
      <c r="W18" s="61"/>
      <c r="X18" s="61"/>
      <c r="Y18" s="61"/>
      <c r="Z18" s="62"/>
      <c r="AA18" s="55" t="str">
        <f>VLOOKUP(H18,Hoja1!A$2:G$445,7,0)</f>
        <v>Prevención en lesiones osteomusculares, líderes de pausas activas</v>
      </c>
      <c r="AB18" s="61" t="s">
        <v>1203</v>
      </c>
      <c r="AC18" s="108"/>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6"/>
    </row>
    <row r="19" spans="1:150" s="87" customFormat="1" ht="54" customHeight="1">
      <c r="A19" s="114"/>
      <c r="B19" s="114"/>
      <c r="C19" s="108"/>
      <c r="D19" s="117"/>
      <c r="E19" s="103"/>
      <c r="F19" s="103"/>
      <c r="G19" s="91" t="str">
        <f>VLOOKUP(H19,Hoja1!A$1:G$445,2,0)</f>
        <v>Movimientos repetitivos, Miembros Superiores</v>
      </c>
      <c r="H19" s="48" t="s">
        <v>47</v>
      </c>
      <c r="I19" s="91" t="str">
        <f>VLOOKUP(H19,Hoja1!A$2:G$445,3,0)</f>
        <v>Lesiones Musculoesqueléticas</v>
      </c>
      <c r="J19" s="56"/>
      <c r="K19" s="91" t="str">
        <f>VLOOKUP(H19,Hoja1!A$2:G$445,4,0)</f>
        <v>N/A</v>
      </c>
      <c r="L19" s="91" t="str">
        <f>VLOOKUP(H19,Hoja1!A$2:G$445,5,0)</f>
        <v>PVE BIomécanico, programa pausas activas, examenes periódicos, recomendaicones, control de posturas</v>
      </c>
      <c r="M19" s="56">
        <v>2</v>
      </c>
      <c r="N19" s="57">
        <v>3</v>
      </c>
      <c r="O19" s="57">
        <v>25</v>
      </c>
      <c r="P19" s="50">
        <f t="shared" si="1"/>
        <v>6</v>
      </c>
      <c r="Q19" s="50">
        <f t="shared" si="2"/>
        <v>150</v>
      </c>
      <c r="R19" s="58" t="str">
        <f t="shared" si="3"/>
        <v>M-6</v>
      </c>
      <c r="S19" s="59" t="str">
        <f t="shared" si="0"/>
        <v>II</v>
      </c>
      <c r="T19" s="60" t="str">
        <f t="shared" si="4"/>
        <v>No Aceptable o Aceptable Con Control Especifico</v>
      </c>
      <c r="U19" s="105"/>
      <c r="V19" s="91" t="str">
        <f>VLOOKUP(H19,Hoja1!A$2:G$445,6,0)</f>
        <v>Enfermedades musculoesqueleticas</v>
      </c>
      <c r="W19" s="61"/>
      <c r="X19" s="61"/>
      <c r="Y19" s="61"/>
      <c r="Z19" s="62"/>
      <c r="AA19" s="55" t="str">
        <f>VLOOKUP(H19,Hoja1!A$2:G$445,7,0)</f>
        <v>Prevención en lesiones osteomusculares, líderes de pausas activas</v>
      </c>
      <c r="AB19" s="61" t="s">
        <v>1203</v>
      </c>
      <c r="AC19" s="108"/>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6"/>
    </row>
    <row r="20" spans="1:150" s="87" customFormat="1" ht="51">
      <c r="A20" s="114"/>
      <c r="B20" s="114"/>
      <c r="C20" s="108"/>
      <c r="D20" s="117"/>
      <c r="E20" s="103"/>
      <c r="F20" s="103"/>
      <c r="G20" s="91" t="str">
        <f>VLOOKUP(H20,Hoja1!A$1:G$445,2,0)</f>
        <v>Atropellamiento, Envestir</v>
      </c>
      <c r="H20" s="48" t="s">
        <v>1187</v>
      </c>
      <c r="I20" s="91" t="str">
        <f>VLOOKUP(H20,Hoja1!A$2:G$445,3,0)</f>
        <v>Lesiones, pérdidas materiales, muerte</v>
      </c>
      <c r="J20" s="56"/>
      <c r="K20" s="91" t="str">
        <f>VLOOKUP(H20,Hoja1!A$2:G$445,4,0)</f>
        <v>Inspecciones planeadas e inspecciones no planeadas, procedimientos de programas de seguridad y salud en el trabajo</v>
      </c>
      <c r="L20" s="91" t="str">
        <f>VLOOKUP(H20,Hoja1!A$2:G$445,5,0)</f>
        <v>Programa de seguridad vial, señalización</v>
      </c>
      <c r="M20" s="56">
        <v>2</v>
      </c>
      <c r="N20" s="57">
        <v>3</v>
      </c>
      <c r="O20" s="57">
        <v>60</v>
      </c>
      <c r="P20" s="50">
        <f t="shared" si="1"/>
        <v>6</v>
      </c>
      <c r="Q20" s="50">
        <f t="shared" si="2"/>
        <v>360</v>
      </c>
      <c r="R20" s="58" t="str">
        <f t="shared" si="3"/>
        <v>M-6</v>
      </c>
      <c r="S20" s="59" t="str">
        <f t="shared" si="0"/>
        <v>II</v>
      </c>
      <c r="T20" s="60" t="str">
        <f t="shared" si="4"/>
        <v>No Aceptable o Aceptable Con Control Especifico</v>
      </c>
      <c r="U20" s="105"/>
      <c r="V20" s="91" t="str">
        <f>VLOOKUP(H20,Hoja1!A$2:G$445,6,0)</f>
        <v>Muerte</v>
      </c>
      <c r="W20" s="61"/>
      <c r="X20" s="61"/>
      <c r="Y20" s="61"/>
      <c r="Z20" s="62"/>
      <c r="AA20" s="55" t="str">
        <f>VLOOKUP(H20,Hoja1!A$2:G$445,7,0)</f>
        <v>Seguridad vial y manejo defensivo, aseguramiento de áreas de trabajo</v>
      </c>
      <c r="AB20" s="61" t="s">
        <v>1204</v>
      </c>
      <c r="AC20" s="108"/>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6"/>
    </row>
    <row r="21" spans="1:150" s="87" customFormat="1" ht="40.5">
      <c r="A21" s="114"/>
      <c r="B21" s="114"/>
      <c r="C21" s="108"/>
      <c r="D21" s="117"/>
      <c r="E21" s="103"/>
      <c r="F21" s="103"/>
      <c r="G21" s="91" t="str">
        <f>VLOOKUP(H21,Hoja1!A$1:G$445,2,0)</f>
        <v>Superficies de trabajo irregulares o deslizantes</v>
      </c>
      <c r="H21" s="48" t="s">
        <v>597</v>
      </c>
      <c r="I21" s="91" t="str">
        <f>VLOOKUP(H21,Hoja1!A$2:G$445,3,0)</f>
        <v>Caidas del mismo nivel, fracturas, golpe con objetos, caídas de objetos, obstrucción de rutas de evacuación</v>
      </c>
      <c r="J21" s="56"/>
      <c r="K21" s="91" t="str">
        <f>VLOOKUP(H21,Hoja1!A$2:G$445,4,0)</f>
        <v>N/A</v>
      </c>
      <c r="L21" s="91" t="str">
        <f>VLOOKUP(H21,Hoja1!A$2:G$445,5,0)</f>
        <v>N/A</v>
      </c>
      <c r="M21" s="56">
        <v>2</v>
      </c>
      <c r="N21" s="57">
        <v>3</v>
      </c>
      <c r="O21" s="57">
        <v>25</v>
      </c>
      <c r="P21" s="50">
        <f t="shared" si="1"/>
        <v>6</v>
      </c>
      <c r="Q21" s="50">
        <f t="shared" si="2"/>
        <v>150</v>
      </c>
      <c r="R21" s="58" t="str">
        <f t="shared" si="3"/>
        <v>M-6</v>
      </c>
      <c r="S21" s="59" t="str">
        <f t="shared" si="0"/>
        <v>II</v>
      </c>
      <c r="T21" s="60" t="str">
        <f t="shared" si="4"/>
        <v>No Aceptable o Aceptable Con Control Especifico</v>
      </c>
      <c r="U21" s="105"/>
      <c r="V21" s="91" t="str">
        <f>VLOOKUP(H21,Hoja1!A$2:G$445,6,0)</f>
        <v>Caídas de distinto nivel</v>
      </c>
      <c r="W21" s="61"/>
      <c r="X21" s="61"/>
      <c r="Y21" s="61"/>
      <c r="Z21" s="62"/>
      <c r="AA21" s="55" t="str">
        <f>VLOOKUP(H21,Hoja1!A$2:G$445,7,0)</f>
        <v>Pautas Básicas en orden y aseo en el lugar de trabajo, actos y condiciones inseguras</v>
      </c>
      <c r="AB21" s="61" t="s">
        <v>1205</v>
      </c>
      <c r="AC21" s="108"/>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6"/>
    </row>
    <row r="22" spans="1:150" s="87" customFormat="1" ht="72" customHeight="1">
      <c r="A22" s="114"/>
      <c r="B22" s="114"/>
      <c r="C22" s="108"/>
      <c r="D22" s="117"/>
      <c r="E22" s="103"/>
      <c r="F22" s="103"/>
      <c r="G22" s="91" t="str">
        <f>VLOOKUP(H22,Hoja1!A$1:G$445,2,0)</f>
        <v>Atraco, golpiza, atentados y secuestrados</v>
      </c>
      <c r="H22" s="48" t="s">
        <v>57</v>
      </c>
      <c r="I22" s="91" t="str">
        <f>VLOOKUP(H22,Hoja1!A$2:G$445,3,0)</f>
        <v>Estrés, golpes, Secuestros</v>
      </c>
      <c r="J22" s="56"/>
      <c r="K22" s="91" t="str">
        <f>VLOOKUP(H22,Hoja1!A$2:G$445,4,0)</f>
        <v>Inspecciones planeadas e inspecciones no planeadas, procedimientos de programas de seguridad y salud en el trabajo</v>
      </c>
      <c r="L22" s="91" t="str">
        <f>VLOOKUP(H22,Hoja1!A$2:G$445,5,0)</f>
        <v xml:space="preserve">Uniformes Corporativos, Caquetas corporativas, Carnetización
</v>
      </c>
      <c r="M22" s="56">
        <v>2</v>
      </c>
      <c r="N22" s="57">
        <v>3</v>
      </c>
      <c r="O22" s="57">
        <v>60</v>
      </c>
      <c r="P22" s="50">
        <f t="shared" si="1"/>
        <v>6</v>
      </c>
      <c r="Q22" s="50">
        <f t="shared" si="2"/>
        <v>360</v>
      </c>
      <c r="R22" s="58" t="str">
        <f t="shared" si="3"/>
        <v>M-6</v>
      </c>
      <c r="S22" s="59" t="str">
        <f t="shared" si="0"/>
        <v>II</v>
      </c>
      <c r="T22" s="60" t="str">
        <f t="shared" si="4"/>
        <v>No Aceptable o Aceptable Con Control Especifico</v>
      </c>
      <c r="U22" s="105"/>
      <c r="V22" s="91" t="str">
        <f>VLOOKUP(H22,Hoja1!A$2:G$445,6,0)</f>
        <v>Secuestros</v>
      </c>
      <c r="W22" s="61"/>
      <c r="X22" s="61"/>
      <c r="Y22" s="61"/>
      <c r="Z22" s="62"/>
      <c r="AA22" s="55" t="str">
        <f>VLOOKUP(H22,Hoja1!A$2:G$445,7,0)</f>
        <v>N/A</v>
      </c>
      <c r="AB22" s="61" t="s">
        <v>1206</v>
      </c>
      <c r="AC22" s="108"/>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6"/>
    </row>
    <row r="23" spans="1:150" s="87" customFormat="1" ht="70.5" customHeight="1" thickBot="1">
      <c r="A23" s="115"/>
      <c r="B23" s="115"/>
      <c r="C23" s="148"/>
      <c r="D23" s="146"/>
      <c r="E23" s="145"/>
      <c r="F23" s="145"/>
      <c r="G23" s="91" t="str">
        <f>VLOOKUP(H23,Hoja1!A$1:G$445,2,0)</f>
        <v>SISMOS, INCENDIOS, INUNDACIONES, TERREMOTOS, VENDAVALES, DERRUMBE</v>
      </c>
      <c r="H23" s="48" t="s">
        <v>62</v>
      </c>
      <c r="I23" s="91" t="str">
        <f>VLOOKUP(H23,Hoja1!A$2:G$445,3,0)</f>
        <v>SISMOS, INCENDIOS, INUNDACIONES, TERREMOTOS, VENDAVALES</v>
      </c>
      <c r="J23" s="56"/>
      <c r="K23" s="91" t="str">
        <f>VLOOKUP(H23,Hoja1!A$2:G$445,4,0)</f>
        <v>Inspecciones planeadas e inspecciones no planeadas, procedimientos de programas de seguridad y salud en el trabajo</v>
      </c>
      <c r="L23" s="91" t="str">
        <f>VLOOKUP(H23,Hoja1!A$2:G$445,5,0)</f>
        <v>BRIGADAS DE EMERGENCIAS</v>
      </c>
      <c r="M23" s="56">
        <v>2</v>
      </c>
      <c r="N23" s="57">
        <v>1</v>
      </c>
      <c r="O23" s="57">
        <v>100</v>
      </c>
      <c r="P23" s="50">
        <f t="shared" si="1"/>
        <v>2</v>
      </c>
      <c r="Q23" s="50">
        <f t="shared" si="2"/>
        <v>200</v>
      </c>
      <c r="R23" s="58" t="str">
        <f t="shared" si="3"/>
        <v>B-2</v>
      </c>
      <c r="S23" s="59" t="str">
        <f t="shared" si="0"/>
        <v>II</v>
      </c>
      <c r="T23" s="60" t="str">
        <f t="shared" si="4"/>
        <v>No Aceptable o Aceptable Con Control Especifico</v>
      </c>
      <c r="U23" s="106"/>
      <c r="V23" s="91" t="str">
        <f>VLOOKUP(H23,Hoja1!A$2:G$445,6,0)</f>
        <v>MUERTE</v>
      </c>
      <c r="W23" s="61"/>
      <c r="X23" s="61"/>
      <c r="Y23" s="61"/>
      <c r="Z23" s="62" t="s">
        <v>1226</v>
      </c>
      <c r="AA23" s="55" t="str">
        <f>VLOOKUP(H23,Hoja1!A$2:G$445,7,0)</f>
        <v>ENTRENAMIENTO DE LA BRIGADA; DIVULGACIÓN DE PLAN DE EMERGENCIA</v>
      </c>
      <c r="AB23" s="61" t="s">
        <v>1207</v>
      </c>
      <c r="AC23" s="109"/>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6"/>
    </row>
  </sheetData>
  <mergeCells count="25">
    <mergeCell ref="E5:G5"/>
    <mergeCell ref="C2:D2"/>
    <mergeCell ref="E2:I2"/>
    <mergeCell ref="E3:I3"/>
    <mergeCell ref="C4:D4"/>
    <mergeCell ref="E4:I4"/>
    <mergeCell ref="G8:H9"/>
    <mergeCell ref="I8:I10"/>
    <mergeCell ref="J8:L9"/>
    <mergeCell ref="F11:F23"/>
    <mergeCell ref="D11:D23"/>
    <mergeCell ref="E11:E23"/>
    <mergeCell ref="A11:A23"/>
    <mergeCell ref="B11:B23"/>
    <mergeCell ref="A8:A10"/>
    <mergeCell ref="B8:B10"/>
    <mergeCell ref="C8:F9"/>
    <mergeCell ref="C11:C23"/>
    <mergeCell ref="U11:U23"/>
    <mergeCell ref="AC11:AC23"/>
    <mergeCell ref="AB11:AB13"/>
    <mergeCell ref="M8:S9"/>
    <mergeCell ref="T8:T9"/>
    <mergeCell ref="U8:V9"/>
    <mergeCell ref="W8:AC9"/>
  </mergeCells>
  <conditionalFormatting sqref="O11:O23">
    <cfRule type="cellIs" priority="13" operator="equal" stopIfTrue="1">
      <formula>"10, 25, 50, 100"</formula>
    </cfRule>
  </conditionalFormatting>
  <conditionalFormatting sqref="T1:T10 T24:T1048576">
    <cfRule type="containsText" priority="10" dxfId="40" operator="containsText" text="No Aceptable o Aceptable con Control Especifico">
      <formula>NOT(ISERROR(SEARCH("No Aceptable o Aceptable con Control Especifico",T1)))</formula>
    </cfRule>
    <cfRule type="containsText" priority="11" dxfId="42" operator="containsText" text="No Aceptable">
      <formula>NOT(ISERROR(SEARCH("No Aceptable",T1)))</formula>
    </cfRule>
    <cfRule type="containsText" priority="12" dxfId="41" operator="containsText" text="No Aceptable o Aceptable con Control Especifico">
      <formula>NOT(ISERROR(SEARCH("No Aceptable o Aceptable con Control Especifico",T1)))</formula>
    </cfRule>
  </conditionalFormatting>
  <conditionalFormatting sqref="S1:S10 S24:S1048576">
    <cfRule type="cellIs" priority="9" dxfId="40" operator="equal">
      <formula>"II"</formula>
    </cfRule>
  </conditionalFormatting>
  <conditionalFormatting sqref="S11:S23">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11:T23">
    <cfRule type="cellIs" priority="3" dxfId="4" operator="equal" stopIfTrue="1">
      <formula>"No Aceptable"</formula>
    </cfRule>
    <cfRule type="cellIs" priority="4" dxfId="3" operator="equal" stopIfTrue="1">
      <formula>"Aceptable"</formula>
    </cfRule>
  </conditionalFormatting>
  <conditionalFormatting sqref="T11:T23">
    <cfRule type="cellIs" priority="2" dxfId="2" operator="equal" stopIfTrue="1">
      <formula>"No Aceptable o Aceptable Con Control Especifico"</formula>
    </cfRule>
  </conditionalFormatting>
  <conditionalFormatting sqref="T11:T23">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2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3">
      <formula1>10</formula1>
      <formula2>100</formula2>
    </dataValidation>
    <dataValidation type="list" allowBlank="1" showInputMessage="1" showErrorMessage="1" sqref="H11:H23">
      <formula1>Hoja1!$A$2:$A$445</formula1>
    </dataValidation>
    <dataValidation type="list" allowBlank="1" showInputMessage="1" showErrorMessage="1" sqref="E11">
      <formula1>Hoja2!$A$2:$A$82</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8"/>
  <sheetViews>
    <sheetView showGridLines="0" zoomScale="80" zoomScaleNormal="80" workbookViewId="0" topLeftCell="A1">
      <selection activeCell="A11" sqref="A11:A38"/>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7"/>
      <c r="D2" s="137"/>
      <c r="E2" s="126" t="s">
        <v>1241</v>
      </c>
      <c r="F2" s="127"/>
      <c r="G2" s="127"/>
      <c r="H2" s="127"/>
      <c r="I2" s="128"/>
      <c r="J2" s="9"/>
      <c r="K2" s="9"/>
      <c r="L2" s="9"/>
      <c r="M2" s="8"/>
      <c r="N2" s="8"/>
      <c r="O2" s="8"/>
      <c r="P2" s="8"/>
      <c r="Q2" s="8"/>
      <c r="R2" s="8"/>
      <c r="S2" s="8"/>
      <c r="T2" s="8"/>
      <c r="U2" s="9"/>
      <c r="V2" s="8"/>
      <c r="W2" s="8"/>
      <c r="X2" s="8"/>
      <c r="Y2" s="8"/>
      <c r="Z2" s="8"/>
      <c r="AA2" s="10"/>
    </row>
    <row r="3" spans="1:27" s="6" customFormat="1" ht="15" customHeight="1">
      <c r="A3" s="5"/>
      <c r="C3" s="11"/>
      <c r="D3" s="8"/>
      <c r="E3" s="129" t="s">
        <v>1193</v>
      </c>
      <c r="F3" s="130"/>
      <c r="G3" s="130"/>
      <c r="H3" s="130"/>
      <c r="I3" s="131"/>
      <c r="J3" s="9"/>
      <c r="K3" s="9"/>
      <c r="L3" s="9"/>
      <c r="M3" s="8"/>
      <c r="N3" s="8"/>
      <c r="O3" s="8"/>
      <c r="P3" s="8"/>
      <c r="Q3" s="8"/>
      <c r="R3" s="8"/>
      <c r="S3" s="8"/>
      <c r="T3" s="8"/>
      <c r="U3" s="9"/>
      <c r="V3" s="8"/>
      <c r="W3" s="8"/>
      <c r="X3" s="8"/>
      <c r="Y3" s="8"/>
      <c r="Z3" s="8"/>
      <c r="AA3" s="10"/>
    </row>
    <row r="4" spans="1:27" s="6" customFormat="1" ht="15" customHeight="1" thickBot="1">
      <c r="A4" s="5"/>
      <c r="C4" s="137"/>
      <c r="D4" s="137"/>
      <c r="E4" s="132" t="s">
        <v>1251</v>
      </c>
      <c r="F4" s="133"/>
      <c r="G4" s="133"/>
      <c r="H4" s="133"/>
      <c r="I4" s="134"/>
      <c r="J4" s="9"/>
      <c r="K4" s="9"/>
      <c r="L4" s="9"/>
      <c r="M4" s="8"/>
      <c r="N4" s="8"/>
      <c r="O4" s="8"/>
      <c r="P4" s="8"/>
      <c r="Q4" s="8"/>
      <c r="R4" s="8"/>
      <c r="S4" s="8"/>
      <c r="T4" s="8"/>
      <c r="U4" s="9"/>
      <c r="V4" s="8"/>
      <c r="W4" s="8"/>
      <c r="X4" s="8"/>
      <c r="Y4" s="8"/>
      <c r="Z4" s="8"/>
      <c r="AA4" s="10"/>
    </row>
    <row r="5" spans="1:27" s="6" customFormat="1" ht="11.25" customHeight="1">
      <c r="A5" s="5"/>
      <c r="C5" s="11"/>
      <c r="D5" s="8"/>
      <c r="E5" s="138"/>
      <c r="F5" s="138"/>
      <c r="G5" s="138"/>
      <c r="H5" s="7"/>
      <c r="I5" s="8"/>
      <c r="J5" s="9"/>
      <c r="K5" s="9"/>
      <c r="L5" s="9"/>
      <c r="M5" s="8"/>
      <c r="N5" s="8"/>
      <c r="O5" s="8"/>
      <c r="P5" s="8"/>
      <c r="Q5" s="8"/>
      <c r="R5" s="8"/>
      <c r="S5" s="8"/>
      <c r="T5" s="8"/>
      <c r="U5" s="9"/>
      <c r="V5" s="8"/>
      <c r="W5" s="8"/>
      <c r="X5" s="8"/>
      <c r="Y5" s="8"/>
      <c r="Z5" s="8"/>
      <c r="AA5" s="10"/>
    </row>
    <row r="6" spans="1:27" s="6" customFormat="1" ht="11.25" customHeight="1">
      <c r="A6" s="5"/>
      <c r="C6" s="11"/>
      <c r="D6" s="8"/>
      <c r="E6" s="41"/>
      <c r="F6" s="41"/>
      <c r="G6" s="41"/>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1"/>
      <c r="F7" s="41"/>
      <c r="G7" s="41"/>
      <c r="H7" s="7"/>
      <c r="I7" s="8"/>
      <c r="J7" s="9"/>
      <c r="K7" s="9"/>
      <c r="L7" s="9"/>
      <c r="M7" s="8"/>
      <c r="N7" s="8"/>
      <c r="O7" s="8"/>
      <c r="P7" s="8"/>
      <c r="Q7" s="8"/>
      <c r="R7" s="8"/>
      <c r="S7" s="8"/>
      <c r="T7" s="8"/>
      <c r="U7" s="9"/>
      <c r="V7" s="8"/>
      <c r="W7" s="8"/>
      <c r="X7" s="8"/>
      <c r="Y7" s="8"/>
      <c r="Z7" s="8"/>
      <c r="AA7" s="10"/>
    </row>
    <row r="8" spans="1:29" ht="17.25" customHeight="1" thickBot="1">
      <c r="A8" s="123" t="s">
        <v>11</v>
      </c>
      <c r="B8" s="142" t="s">
        <v>12</v>
      </c>
      <c r="C8" s="139" t="s">
        <v>0</v>
      </c>
      <c r="D8" s="139"/>
      <c r="E8" s="139"/>
      <c r="F8" s="139"/>
      <c r="G8" s="136" t="s">
        <v>1</v>
      </c>
      <c r="H8" s="140"/>
      <c r="I8" s="141" t="s">
        <v>2</v>
      </c>
      <c r="J8" s="136" t="s">
        <v>3</v>
      </c>
      <c r="K8" s="136"/>
      <c r="L8" s="136"/>
      <c r="M8" s="136" t="s">
        <v>4</v>
      </c>
      <c r="N8" s="136"/>
      <c r="O8" s="136"/>
      <c r="P8" s="136"/>
      <c r="Q8" s="136"/>
      <c r="R8" s="136"/>
      <c r="S8" s="136"/>
      <c r="T8" s="136" t="s">
        <v>5</v>
      </c>
      <c r="U8" s="136" t="s">
        <v>6</v>
      </c>
      <c r="V8" s="140"/>
      <c r="W8" s="135" t="s">
        <v>7</v>
      </c>
      <c r="X8" s="135"/>
      <c r="Y8" s="135"/>
      <c r="Z8" s="135"/>
      <c r="AA8" s="135"/>
      <c r="AB8" s="135"/>
      <c r="AC8" s="135"/>
    </row>
    <row r="9" spans="1:29" ht="15.75" customHeight="1" thickBot="1">
      <c r="A9" s="124"/>
      <c r="B9" s="143"/>
      <c r="C9" s="139"/>
      <c r="D9" s="139"/>
      <c r="E9" s="139"/>
      <c r="F9" s="139"/>
      <c r="G9" s="140"/>
      <c r="H9" s="140"/>
      <c r="I9" s="141"/>
      <c r="J9" s="136"/>
      <c r="K9" s="136"/>
      <c r="L9" s="136"/>
      <c r="M9" s="136"/>
      <c r="N9" s="136"/>
      <c r="O9" s="136"/>
      <c r="P9" s="136"/>
      <c r="Q9" s="136"/>
      <c r="R9" s="136"/>
      <c r="S9" s="136"/>
      <c r="T9" s="140"/>
      <c r="U9" s="140"/>
      <c r="V9" s="140"/>
      <c r="W9" s="135"/>
      <c r="X9" s="135"/>
      <c r="Y9" s="135"/>
      <c r="Z9" s="135"/>
      <c r="AA9" s="135"/>
      <c r="AB9" s="135"/>
      <c r="AC9" s="135"/>
    </row>
    <row r="10" spans="1:276" s="13" customFormat="1" ht="39" thickBot="1">
      <c r="A10" s="125"/>
      <c r="B10" s="144"/>
      <c r="C10" s="42" t="s">
        <v>13</v>
      </c>
      <c r="D10" s="42" t="s">
        <v>14</v>
      </c>
      <c r="E10" s="42" t="s">
        <v>1077</v>
      </c>
      <c r="F10" s="42" t="s">
        <v>15</v>
      </c>
      <c r="G10" s="42" t="s">
        <v>16</v>
      </c>
      <c r="H10" s="42" t="s">
        <v>17</v>
      </c>
      <c r="I10" s="141"/>
      <c r="J10" s="42" t="s">
        <v>18</v>
      </c>
      <c r="K10" s="42" t="s">
        <v>19</v>
      </c>
      <c r="L10" s="42" t="s">
        <v>20</v>
      </c>
      <c r="M10" s="42" t="s">
        <v>21</v>
      </c>
      <c r="N10" s="42" t="s">
        <v>22</v>
      </c>
      <c r="O10" s="42" t="s">
        <v>37</v>
      </c>
      <c r="P10" s="42" t="s">
        <v>36</v>
      </c>
      <c r="Q10" s="42" t="s">
        <v>23</v>
      </c>
      <c r="R10" s="42" t="s">
        <v>38</v>
      </c>
      <c r="S10" s="42" t="s">
        <v>24</v>
      </c>
      <c r="T10" s="42" t="s">
        <v>25</v>
      </c>
      <c r="U10" s="42" t="s">
        <v>39</v>
      </c>
      <c r="V10" s="42" t="s">
        <v>26</v>
      </c>
      <c r="W10" s="42" t="s">
        <v>8</v>
      </c>
      <c r="X10" s="42" t="s">
        <v>9</v>
      </c>
      <c r="Y10" s="42" t="s">
        <v>10</v>
      </c>
      <c r="Z10" s="42" t="s">
        <v>31</v>
      </c>
      <c r="AA10" s="42" t="s">
        <v>27</v>
      </c>
      <c r="AB10" s="42" t="s">
        <v>28</v>
      </c>
      <c r="AC10" s="42"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75" thickBot="1">
      <c r="A11" s="113" t="s">
        <v>1252</v>
      </c>
      <c r="B11" s="113" t="s">
        <v>1195</v>
      </c>
      <c r="C11" s="112" t="str">
        <f>VLOOKUP(E11,Hoja2!A$2:C$82,2,0)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16" t="str">
        <f>VLOOKUP(E11,Hoja2!A$2:C$82,3,0)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10" t="s">
        <v>1035</v>
      </c>
      <c r="F11" s="110" t="s">
        <v>1217</v>
      </c>
      <c r="G11" s="91" t="str">
        <f>VLOOKUP(H11,Hoja1!A$1:G$445,2,0)</f>
        <v>Bacteria</v>
      </c>
      <c r="H11" s="48" t="s">
        <v>108</v>
      </c>
      <c r="I11" s="91" t="str">
        <f>VLOOKUP(H11,Hoja1!A$2:G$445,3,0)</f>
        <v>Infecciones producidas por Bacterianas</v>
      </c>
      <c r="J11" s="90"/>
      <c r="K11" s="91" t="str">
        <f>VLOOKUP(H11,Hoja1!A$2:G$445,4,0)</f>
        <v>Inspecciones planeadas e inspecciones no planeadas, procedimientos de programas de seguridad y salud en el trabajo</v>
      </c>
      <c r="L11" s="91" t="str">
        <f>VLOOKUP(H11,Hoja1!A$2:G$445,5,0)</f>
        <v>Programa de vacunación, bota pantalon, overol, guantes, tapabocas, mascarillas con filtos</v>
      </c>
      <c r="M11" s="90">
        <v>2</v>
      </c>
      <c r="N11" s="50">
        <v>3</v>
      </c>
      <c r="O11" s="50">
        <v>10</v>
      </c>
      <c r="P11" s="50">
        <f>M11*N11</f>
        <v>6</v>
      </c>
      <c r="Q11" s="50">
        <f>O11*P11</f>
        <v>60</v>
      </c>
      <c r="R11" s="51" t="str">
        <f>IF(P11=40,"MA-40",IF(P11=30,"MA-30",IF(P11=20,"A-20",IF(P11=10,"A-10",IF(P11=24,"MA-24",IF(P11=18,"A-18",IF(P11=12,"A-12",IF(P11=6,"M-6",IF(P11=8,"M-8",IF(P11=6,"M-6",IF(P11=4,"B-4",IF(P11=2,"B-2",))))))))))))</f>
        <v>M-6</v>
      </c>
      <c r="S11" s="52" t="str">
        <f aca="true" t="shared" si="0" ref="S11:S38">IF(Q11&lt;=20,"IV",IF(Q11&lt;=120,"III",IF(Q11&lt;=500,"II",IF(Q11&lt;=4000,"I"))))</f>
        <v>III</v>
      </c>
      <c r="T11" s="53" t="str">
        <f>IF(S11=0,"",IF(S11="IV","Aceptable",IF(S11="III","Mejorable",IF(S11="II","No Aceptable o Aceptable Con Control Especifico",IF(S11="I","No Aceptable","")))))</f>
        <v>Mejorable</v>
      </c>
      <c r="U11" s="111">
        <v>3</v>
      </c>
      <c r="V11" s="91" t="str">
        <f>VLOOKUP(H11,Hoja1!A$2:G$445,6,0)</f>
        <v xml:space="preserve">Enfermedades Infectocontagiosas
</v>
      </c>
      <c r="W11" s="54"/>
      <c r="X11" s="54"/>
      <c r="Y11" s="54"/>
      <c r="Z11" s="55"/>
      <c r="AA11" s="55" t="str">
        <f>VLOOKUP(H11,Hoja1!A$2:G$445,7,0)</f>
        <v xml:space="preserve">Riesgo Biológico, Autocuidado y/o Uso y manejo adecuado de E.P.P.
</v>
      </c>
      <c r="AB11" s="116" t="s">
        <v>1200</v>
      </c>
      <c r="AC11" s="116"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14"/>
      <c r="B12" s="114"/>
      <c r="C12" s="108"/>
      <c r="D12" s="117"/>
      <c r="E12" s="103"/>
      <c r="F12" s="103"/>
      <c r="G12" s="91" t="str">
        <f>VLOOKUP(H12,Hoja1!A$1:G$445,2,0)</f>
        <v>Virus</v>
      </c>
      <c r="H12" s="48" t="s">
        <v>120</v>
      </c>
      <c r="I12" s="91" t="str">
        <f>VLOOKUP(H12,Hoja1!A$2:G$445,3,0)</f>
        <v>Infecciones Virales</v>
      </c>
      <c r="J12" s="90"/>
      <c r="K12" s="91" t="str">
        <f>VLOOKUP(H12,Hoja1!A$2:G$445,4,0)</f>
        <v>Inspecciones planeadas e inspecciones no planeadas, procedimientos de programas de seguridad y salud en el trabajo</v>
      </c>
      <c r="L12" s="91" t="str">
        <f>VLOOKUP(H12,Hoja1!A$2:G$445,5,0)</f>
        <v>Programa de vacunación, bota pantalon, overol, guantes, tapabocas, mascarillas con filtos</v>
      </c>
      <c r="M12" s="90">
        <v>2</v>
      </c>
      <c r="N12" s="50">
        <v>3</v>
      </c>
      <c r="O12" s="50">
        <v>10</v>
      </c>
      <c r="P12" s="50">
        <f>M12*N12</f>
        <v>6</v>
      </c>
      <c r="Q12" s="50">
        <f>O12*P12</f>
        <v>60</v>
      </c>
      <c r="R12" s="51" t="str">
        <f>IF(P12=40,"MA-40",IF(P12=30,"MA-30",IF(P12=20,"A-20",IF(P12=10,"A-10",IF(P12=24,"MA-24",IF(P12=18,"A-18",IF(P12=12,"A-12",IF(P12=6,"M-6",IF(P12=8,"M-8",IF(P12=6,"M-6",IF(P12=4,"B-4",IF(P12=2,"B-2",))))))))))))</f>
        <v>M-6</v>
      </c>
      <c r="S12" s="52" t="str">
        <f t="shared" si="0"/>
        <v>III</v>
      </c>
      <c r="T12" s="53" t="str">
        <f>IF(S12=0,"",IF(S12="IV","Aceptable",IF(S12="III","Mejorable",IF(S12="II","No Aceptable o Aceptable Con Control Especifico",IF(S12="I","No Aceptable","")))))</f>
        <v>Mejorable</v>
      </c>
      <c r="U12" s="105"/>
      <c r="V12" s="91" t="str">
        <f>VLOOKUP(H12,Hoja1!A$2:G$445,6,0)</f>
        <v xml:space="preserve">Enfermedades Infectocontagiosas
</v>
      </c>
      <c r="W12" s="54"/>
      <c r="X12" s="54"/>
      <c r="Y12" s="54"/>
      <c r="Z12" s="55"/>
      <c r="AA12" s="55" t="str">
        <f>VLOOKUP(H12,Hoja1!A$2:G$445,7,0)</f>
        <v xml:space="preserve">Riesgo Biológico, Autocuidado y/o Uso y manejo adecuado de E.P.P.
</v>
      </c>
      <c r="AB12" s="150"/>
      <c r="AC12" s="11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4"/>
      <c r="B13" s="114"/>
      <c r="C13" s="108"/>
      <c r="D13" s="117"/>
      <c r="E13" s="103"/>
      <c r="F13" s="103"/>
      <c r="G13" s="91" t="str">
        <f>VLOOKUP(H13,Hoja1!A$1:G$445,2,0)</f>
        <v>INFRAROJA, ULTRAVIOLETA, VISIBLE, RADIOFRECUENCIA, MICROONDAS, LASER</v>
      </c>
      <c r="H13" s="48" t="s">
        <v>67</v>
      </c>
      <c r="I13" s="91" t="str">
        <f>VLOOKUP(H13,Hoja1!A$2:G$445,3,0)</f>
        <v>CÁNCER, LESIONES DÉRMICAS Y OCULARES</v>
      </c>
      <c r="J13" s="56"/>
      <c r="K13" s="91" t="str">
        <f>VLOOKUP(H13,Hoja1!A$2:G$445,4,0)</f>
        <v>Inspecciones planeadas e inspecciones no planeadas, procedimientos de programas de seguridad y salud en el trabajo</v>
      </c>
      <c r="L13" s="91" t="str">
        <f>VLOOKUP(H13,Hoja1!A$2:G$445,5,0)</f>
        <v>PROGRAMA BLOQUEADOR SOLAR</v>
      </c>
      <c r="M13" s="56">
        <v>2</v>
      </c>
      <c r="N13" s="57">
        <v>2</v>
      </c>
      <c r="O13" s="57">
        <v>10</v>
      </c>
      <c r="P13" s="50">
        <f aca="true" t="shared" si="1" ref="P13:P38">M13*N13</f>
        <v>4</v>
      </c>
      <c r="Q13" s="50">
        <f aca="true" t="shared" si="2" ref="Q13:Q38">O13*P13</f>
        <v>40</v>
      </c>
      <c r="R13" s="58" t="str">
        <f aca="true" t="shared" si="3" ref="R13:R38">IF(P13=40,"MA-40",IF(P13=30,"MA-30",IF(P13=20,"A-20",IF(P13=10,"A-10",IF(P13=24,"MA-24",IF(P13=18,"A-18",IF(P13=12,"A-12",IF(P13=6,"M-6",IF(P13=8,"M-8",IF(P13=6,"M-6",IF(P13=4,"B-4",IF(P13=2,"B-2",))))))))))))</f>
        <v>B-4</v>
      </c>
      <c r="S13" s="59" t="str">
        <f t="shared" si="0"/>
        <v>III</v>
      </c>
      <c r="T13" s="60" t="str">
        <f aca="true" t="shared" si="4" ref="T13:T38">IF(S13=0,"",IF(S13="IV","Aceptable",IF(S13="III","Mejorable",IF(S13="II","No Aceptable o Aceptable Con Control Especifico",IF(S13="I","No Aceptable","")))))</f>
        <v>Mejorable</v>
      </c>
      <c r="U13" s="105"/>
      <c r="V13" s="91" t="str">
        <f>VLOOKUP(H13,Hoja1!A$2:G$445,6,0)</f>
        <v>CÁNCER</v>
      </c>
      <c r="W13" s="61"/>
      <c r="X13" s="61"/>
      <c r="Y13" s="61"/>
      <c r="Z13" s="62"/>
      <c r="AA13" s="55" t="str">
        <f>VLOOKUP(H13,Hoja1!A$2:G$445,7,0)</f>
        <v>N/A</v>
      </c>
      <c r="AB13" s="61" t="s">
        <v>1201</v>
      </c>
      <c r="AC13" s="11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63.75">
      <c r="A14" s="114"/>
      <c r="B14" s="114"/>
      <c r="C14" s="108"/>
      <c r="D14" s="117"/>
      <c r="E14" s="103"/>
      <c r="F14" s="103"/>
      <c r="G14" s="91" t="str">
        <f>VLOOKUP(H14,Hoja1!A$1:G$445,2,0)</f>
        <v>NATURALEZA DE LA TAREA</v>
      </c>
      <c r="H14" s="48" t="s">
        <v>76</v>
      </c>
      <c r="I14" s="91" t="str">
        <f>VLOOKUP(H14,Hoja1!A$2:G$445,3,0)</f>
        <v>ESTRÉS,  TRANSTORNOS DEL SUEÑO</v>
      </c>
      <c r="J14" s="56"/>
      <c r="K14" s="91" t="str">
        <f>VLOOKUP(H14,Hoja1!A$2:G$445,4,0)</f>
        <v>N/A</v>
      </c>
      <c r="L14" s="91" t="str">
        <f>VLOOKUP(H14,Hoja1!A$2:G$445,5,0)</f>
        <v>PVE PSICOSOCIAL</v>
      </c>
      <c r="M14" s="56">
        <v>2</v>
      </c>
      <c r="N14" s="57">
        <v>3</v>
      </c>
      <c r="O14" s="57">
        <v>10</v>
      </c>
      <c r="P14" s="50">
        <f t="shared" si="1"/>
        <v>6</v>
      </c>
      <c r="Q14" s="50">
        <f t="shared" si="2"/>
        <v>60</v>
      </c>
      <c r="R14" s="58" t="str">
        <f t="shared" si="3"/>
        <v>M-6</v>
      </c>
      <c r="S14" s="59" t="str">
        <f t="shared" si="0"/>
        <v>III</v>
      </c>
      <c r="T14" s="60" t="str">
        <f t="shared" si="4"/>
        <v>Mejorable</v>
      </c>
      <c r="U14" s="105"/>
      <c r="V14" s="91" t="str">
        <f>VLOOKUP(H14,Hoja1!A$2:G$445,6,0)</f>
        <v>ESTRÉS</v>
      </c>
      <c r="W14" s="61"/>
      <c r="X14" s="61"/>
      <c r="Y14" s="61"/>
      <c r="Z14" s="62"/>
      <c r="AA14" s="55" t="str">
        <f>VLOOKUP(H14,Hoja1!A$2:G$445,7,0)</f>
        <v>N/A</v>
      </c>
      <c r="AB14" s="61" t="s">
        <v>1202</v>
      </c>
      <c r="AC14" s="11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14"/>
      <c r="B15" s="114"/>
      <c r="C15" s="108"/>
      <c r="D15" s="117"/>
      <c r="E15" s="103"/>
      <c r="F15" s="103"/>
      <c r="G15" s="91" t="str">
        <f>VLOOKUP(H15,Hoja1!A$1:G$445,2,0)</f>
        <v>Forzadas, Prolongadas</v>
      </c>
      <c r="H15" s="48" t="s">
        <v>40</v>
      </c>
      <c r="I15" s="91" t="str">
        <f>VLOOKUP(H15,Hoja1!A$2:G$445,3,0)</f>
        <v xml:space="preserve">Lesiones osteomusculares, lesiones osteoarticulares
</v>
      </c>
      <c r="J15" s="56"/>
      <c r="K15" s="91" t="str">
        <f>VLOOKUP(H15,Hoja1!A$2:G$445,4,0)</f>
        <v>Inspecciones planeadas e inspecciones no planeadas, procedimientos de programas de seguridad y salud en el trabajo</v>
      </c>
      <c r="L15" s="91" t="str">
        <f>VLOOKUP(H15,Hoja1!A$2:G$445,5,0)</f>
        <v>PVE Biomecánico, programa pausas activas, exámenes periódicos, recomendaciones, control de posturas</v>
      </c>
      <c r="M15" s="56">
        <v>2</v>
      </c>
      <c r="N15" s="57">
        <v>3</v>
      </c>
      <c r="O15" s="57">
        <v>25</v>
      </c>
      <c r="P15" s="50">
        <f t="shared" si="1"/>
        <v>6</v>
      </c>
      <c r="Q15" s="50">
        <f t="shared" si="2"/>
        <v>150</v>
      </c>
      <c r="R15" s="58" t="str">
        <f t="shared" si="3"/>
        <v>M-6</v>
      </c>
      <c r="S15" s="59" t="str">
        <f t="shared" si="0"/>
        <v>II</v>
      </c>
      <c r="T15" s="60" t="str">
        <f t="shared" si="4"/>
        <v>No Aceptable o Aceptable Con Control Especifico</v>
      </c>
      <c r="U15" s="105"/>
      <c r="V15" s="91" t="str">
        <f>VLOOKUP(H15,Hoja1!A$2:G$445,6,0)</f>
        <v>Enfermedades Osteomusculares</v>
      </c>
      <c r="W15" s="61"/>
      <c r="X15" s="61"/>
      <c r="Y15" s="61"/>
      <c r="Z15" s="62"/>
      <c r="AA15" s="55" t="str">
        <f>VLOOKUP(H15,Hoja1!A$2:G$445,7,0)</f>
        <v>Prevención en lesiones osteomusculares, líderes de pausas activas</v>
      </c>
      <c r="AB15" s="61" t="s">
        <v>1203</v>
      </c>
      <c r="AC15" s="11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14"/>
      <c r="B16" s="114"/>
      <c r="C16" s="108"/>
      <c r="D16" s="117"/>
      <c r="E16" s="103"/>
      <c r="F16" s="103"/>
      <c r="G16" s="91" t="str">
        <f>VLOOKUP(H16,Hoja1!A$1:G$445,2,0)</f>
        <v>Movimientos repetitivos, Miembros Superiores</v>
      </c>
      <c r="H16" s="48" t="s">
        <v>47</v>
      </c>
      <c r="I16" s="91" t="str">
        <f>VLOOKUP(H16,Hoja1!A$2:G$445,3,0)</f>
        <v>Lesiones Musculoesqueléticas</v>
      </c>
      <c r="J16" s="56"/>
      <c r="K16" s="91" t="str">
        <f>VLOOKUP(H16,Hoja1!A$2:G$445,4,0)</f>
        <v>N/A</v>
      </c>
      <c r="L16" s="91" t="str">
        <f>VLOOKUP(H16,Hoja1!A$2:G$445,5,0)</f>
        <v>PVE BIomécanico, programa pausas activas, examenes periódicos, recomendaicones, control de posturas</v>
      </c>
      <c r="M16" s="56">
        <v>2</v>
      </c>
      <c r="N16" s="57">
        <v>2</v>
      </c>
      <c r="O16" s="57">
        <v>10</v>
      </c>
      <c r="P16" s="50">
        <f t="shared" si="1"/>
        <v>4</v>
      </c>
      <c r="Q16" s="50">
        <f t="shared" si="2"/>
        <v>40</v>
      </c>
      <c r="R16" s="58" t="str">
        <f t="shared" si="3"/>
        <v>B-4</v>
      </c>
      <c r="S16" s="59" t="str">
        <f t="shared" si="0"/>
        <v>III</v>
      </c>
      <c r="T16" s="60" t="str">
        <f t="shared" si="4"/>
        <v>Mejorable</v>
      </c>
      <c r="U16" s="105"/>
      <c r="V16" s="91" t="str">
        <f>VLOOKUP(H16,Hoja1!A$2:G$445,6,0)</f>
        <v>Enfermedades musculoesqueleticas</v>
      </c>
      <c r="W16" s="61"/>
      <c r="X16" s="61"/>
      <c r="Y16" s="61"/>
      <c r="Z16" s="62"/>
      <c r="AA16" s="55" t="str">
        <f>VLOOKUP(H16,Hoja1!A$2:G$445,7,0)</f>
        <v>Prevención en lesiones osteomusculares, líderes de pausas activas</v>
      </c>
      <c r="AB16" s="61" t="s">
        <v>1203</v>
      </c>
      <c r="AC16" s="11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14"/>
      <c r="B17" s="114"/>
      <c r="C17" s="108"/>
      <c r="D17" s="117"/>
      <c r="E17" s="103"/>
      <c r="F17" s="103"/>
      <c r="G17" s="91" t="str">
        <f>VLOOKUP(H17,Hoja1!A$1:G$445,2,0)</f>
        <v>Atropellamiento, Envestir</v>
      </c>
      <c r="H17" s="48" t="s">
        <v>1187</v>
      </c>
      <c r="I17" s="91" t="str">
        <f>VLOOKUP(H17,Hoja1!A$2:G$445,3,0)</f>
        <v>Lesiones, pérdidas materiales, muerte</v>
      </c>
      <c r="J17" s="56"/>
      <c r="K17" s="91" t="str">
        <f>VLOOKUP(H17,Hoja1!A$2:G$445,4,0)</f>
        <v>Inspecciones planeadas e inspecciones no planeadas, procedimientos de programas de seguridad y salud en el trabajo</v>
      </c>
      <c r="L17" s="91" t="str">
        <f>VLOOKUP(H17,Hoja1!A$2:G$445,5,0)</f>
        <v>Programa de seguridad vial, señalización</v>
      </c>
      <c r="M17" s="56">
        <v>2</v>
      </c>
      <c r="N17" s="57">
        <v>3</v>
      </c>
      <c r="O17" s="57">
        <v>60</v>
      </c>
      <c r="P17" s="50">
        <f t="shared" si="1"/>
        <v>6</v>
      </c>
      <c r="Q17" s="50">
        <f t="shared" si="2"/>
        <v>360</v>
      </c>
      <c r="R17" s="58" t="str">
        <f t="shared" si="3"/>
        <v>M-6</v>
      </c>
      <c r="S17" s="59" t="str">
        <f t="shared" si="0"/>
        <v>II</v>
      </c>
      <c r="T17" s="60" t="str">
        <f t="shared" si="4"/>
        <v>No Aceptable o Aceptable Con Control Especifico</v>
      </c>
      <c r="U17" s="105"/>
      <c r="V17" s="91" t="str">
        <f>VLOOKUP(H17,Hoja1!A$2:G$445,6,0)</f>
        <v>Muerte</v>
      </c>
      <c r="W17" s="61"/>
      <c r="X17" s="61"/>
      <c r="Y17" s="61"/>
      <c r="Z17" s="62"/>
      <c r="AA17" s="55" t="str">
        <f>VLOOKUP(H17,Hoja1!A$2:G$445,7,0)</f>
        <v>Seguridad vial y manejo defensivo, aseguramiento de áreas de trabajo</v>
      </c>
      <c r="AB17" s="61" t="s">
        <v>1204</v>
      </c>
      <c r="AC17" s="11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 r="A18" s="114"/>
      <c r="B18" s="114"/>
      <c r="C18" s="108"/>
      <c r="D18" s="117"/>
      <c r="E18" s="103"/>
      <c r="F18" s="103"/>
      <c r="G18" s="91" t="str">
        <f>VLOOKUP(H18,Hoja1!A$1:G$445,2,0)</f>
        <v>Superficies de trabajo irregulares o deslizantes</v>
      </c>
      <c r="H18" s="48" t="s">
        <v>597</v>
      </c>
      <c r="I18" s="91" t="str">
        <f>VLOOKUP(H18,Hoja1!A$2:G$445,3,0)</f>
        <v>Caidas del mismo nivel, fracturas, golpe con objetos, caídas de objetos, obstrucción de rutas de evacuación</v>
      </c>
      <c r="J18" s="56"/>
      <c r="K18" s="91" t="str">
        <f>VLOOKUP(H18,Hoja1!A$2:G$445,4,0)</f>
        <v>N/A</v>
      </c>
      <c r="L18" s="91" t="str">
        <f>VLOOKUP(H18,Hoja1!A$2:G$445,5,0)</f>
        <v>N/A</v>
      </c>
      <c r="M18" s="56">
        <v>2</v>
      </c>
      <c r="N18" s="57">
        <v>3</v>
      </c>
      <c r="O18" s="57">
        <v>25</v>
      </c>
      <c r="P18" s="50">
        <f t="shared" si="1"/>
        <v>6</v>
      </c>
      <c r="Q18" s="50">
        <f t="shared" si="2"/>
        <v>150</v>
      </c>
      <c r="R18" s="58" t="str">
        <f t="shared" si="3"/>
        <v>M-6</v>
      </c>
      <c r="S18" s="59" t="str">
        <f t="shared" si="0"/>
        <v>II</v>
      </c>
      <c r="T18" s="60" t="str">
        <f t="shared" si="4"/>
        <v>No Aceptable o Aceptable Con Control Especifico</v>
      </c>
      <c r="U18" s="105"/>
      <c r="V18" s="91" t="str">
        <f>VLOOKUP(H18,Hoja1!A$2:G$445,6,0)</f>
        <v>Caídas de distinto nivel</v>
      </c>
      <c r="W18" s="61"/>
      <c r="X18" s="61"/>
      <c r="Y18" s="61"/>
      <c r="Z18" s="62"/>
      <c r="AA18" s="55" t="str">
        <f>VLOOKUP(H18,Hoja1!A$2:G$445,7,0)</f>
        <v>Pautas Básicas en orden y aseo en el lugar de trabajo, actos y condiciones inseguras</v>
      </c>
      <c r="AB18" s="61" t="s">
        <v>1205</v>
      </c>
      <c r="AC18" s="11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114"/>
      <c r="B19" s="114"/>
      <c r="C19" s="108"/>
      <c r="D19" s="117"/>
      <c r="E19" s="103"/>
      <c r="F19" s="103"/>
      <c r="G19" s="91" t="str">
        <f>VLOOKUP(H19,Hoja1!A$1:G$445,2,0)</f>
        <v>Atraco, golpiza, atentados y secuestrados</v>
      </c>
      <c r="H19" s="48" t="s">
        <v>57</v>
      </c>
      <c r="I19" s="91" t="str">
        <f>VLOOKUP(H19,Hoja1!A$2:G$445,3,0)</f>
        <v>Estrés, golpes, Secuestros</v>
      </c>
      <c r="J19" s="56"/>
      <c r="K19" s="91" t="str">
        <f>VLOOKUP(H19,Hoja1!A$2:G$445,4,0)</f>
        <v>Inspecciones planeadas e inspecciones no planeadas, procedimientos de programas de seguridad y salud en el trabajo</v>
      </c>
      <c r="L19" s="91" t="str">
        <f>VLOOKUP(H19,Hoja1!A$2:G$445,5,0)</f>
        <v xml:space="preserve">Uniformes Corporativos, Caquetas corporativas, Carnetización
</v>
      </c>
      <c r="M19" s="56">
        <v>2</v>
      </c>
      <c r="N19" s="57">
        <v>3</v>
      </c>
      <c r="O19" s="57">
        <v>60</v>
      </c>
      <c r="P19" s="50">
        <f t="shared" si="1"/>
        <v>6</v>
      </c>
      <c r="Q19" s="50">
        <f t="shared" si="2"/>
        <v>360</v>
      </c>
      <c r="R19" s="58" t="str">
        <f t="shared" si="3"/>
        <v>M-6</v>
      </c>
      <c r="S19" s="59" t="str">
        <f t="shared" si="0"/>
        <v>II</v>
      </c>
      <c r="T19" s="60" t="str">
        <f t="shared" si="4"/>
        <v>No Aceptable o Aceptable Con Control Especifico</v>
      </c>
      <c r="U19" s="105"/>
      <c r="V19" s="91" t="str">
        <f>VLOOKUP(H19,Hoja1!A$2:G$445,6,0)</f>
        <v>Secuestros</v>
      </c>
      <c r="W19" s="61"/>
      <c r="X19" s="61"/>
      <c r="Y19" s="61"/>
      <c r="Z19" s="62"/>
      <c r="AA19" s="55" t="str">
        <f>VLOOKUP(H19,Hoja1!A$2:G$445,7,0)</f>
        <v>N/A</v>
      </c>
      <c r="AB19" s="61" t="s">
        <v>1206</v>
      </c>
      <c r="AC19" s="11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14"/>
      <c r="B20" s="114"/>
      <c r="C20" s="148"/>
      <c r="D20" s="146"/>
      <c r="E20" s="145"/>
      <c r="F20" s="145"/>
      <c r="G20" s="91" t="str">
        <f>VLOOKUP(H20,Hoja1!A$1:G$445,2,0)</f>
        <v>SISMOS, INCENDIOS, INUNDACIONES, TERREMOTOS, VENDAVALES, DERRUMBE</v>
      </c>
      <c r="H20" s="48" t="s">
        <v>62</v>
      </c>
      <c r="I20" s="91" t="str">
        <f>VLOOKUP(H20,Hoja1!A$2:G$445,3,0)</f>
        <v>SISMOS, INCENDIOS, INUNDACIONES, TERREMOTOS, VENDAVALES</v>
      </c>
      <c r="J20" s="56"/>
      <c r="K20" s="91" t="str">
        <f>VLOOKUP(H20,Hoja1!A$2:G$445,4,0)</f>
        <v>Inspecciones planeadas e inspecciones no planeadas, procedimientos de programas de seguridad y salud en el trabajo</v>
      </c>
      <c r="L20" s="91" t="str">
        <f>VLOOKUP(H20,Hoja1!A$2:G$445,5,0)</f>
        <v>BRIGADAS DE EMERGENCIAS</v>
      </c>
      <c r="M20" s="56">
        <v>2</v>
      </c>
      <c r="N20" s="57">
        <v>1</v>
      </c>
      <c r="O20" s="57">
        <v>100</v>
      </c>
      <c r="P20" s="50">
        <f t="shared" si="1"/>
        <v>2</v>
      </c>
      <c r="Q20" s="50">
        <f t="shared" si="2"/>
        <v>200</v>
      </c>
      <c r="R20" s="58" t="str">
        <f t="shared" si="3"/>
        <v>B-2</v>
      </c>
      <c r="S20" s="59" t="str">
        <f t="shared" si="0"/>
        <v>II</v>
      </c>
      <c r="T20" s="60" t="str">
        <f t="shared" si="4"/>
        <v>No Aceptable o Aceptable Con Control Especifico</v>
      </c>
      <c r="U20" s="106"/>
      <c r="V20" s="91" t="str">
        <f>VLOOKUP(H20,Hoja1!A$2:G$445,6,0)</f>
        <v>MUERTE</v>
      </c>
      <c r="W20" s="61"/>
      <c r="X20" s="61"/>
      <c r="Y20" s="61"/>
      <c r="Z20" s="62" t="s">
        <v>1226</v>
      </c>
      <c r="AA20" s="55" t="str">
        <f>VLOOKUP(H20,Hoja1!A$2:G$445,7,0)</f>
        <v>ENTRENAMIENTO DE LA BRIGADA; DIVULGACIÓN DE PLAN DE EMERGENCIA</v>
      </c>
      <c r="AB20" s="61" t="s">
        <v>1207</v>
      </c>
      <c r="AC20" s="150"/>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14"/>
      <c r="B21" s="114"/>
      <c r="C21" s="118" t="s">
        <v>1152</v>
      </c>
      <c r="D21" s="120" t="s">
        <v>1151</v>
      </c>
      <c r="E21" s="94" t="s">
        <v>1038</v>
      </c>
      <c r="F21" s="94" t="s">
        <v>1197</v>
      </c>
      <c r="G21" s="89" t="str">
        <f>VLOOKUP(H21,Hoja1!A$1:G$445,2,0)</f>
        <v>Virus</v>
      </c>
      <c r="H21" s="24" t="s">
        <v>120</v>
      </c>
      <c r="I21" s="89" t="str">
        <f>VLOOKUP(H21,Hoja1!A$2:G$445,3,0)</f>
        <v>Infecciones Virales</v>
      </c>
      <c r="J21" s="18"/>
      <c r="K21" s="89" t="str">
        <f>VLOOKUP(H21,Hoja1!A$2:G$445,4,0)</f>
        <v>Inspecciones planeadas e inspecciones no planeadas, procedimientos de programas de seguridad y salud en el trabajo</v>
      </c>
      <c r="L21" s="89" t="str">
        <f>VLOOKUP(H21,Hoja1!A$2:G$445,5,0)</f>
        <v>Programa de vacunación, bota pantalon, overol, guantes, tapabocas, mascarillas con filtos</v>
      </c>
      <c r="M21" s="88">
        <v>2</v>
      </c>
      <c r="N21" s="25">
        <v>3</v>
      </c>
      <c r="O21" s="25">
        <v>10</v>
      </c>
      <c r="P21" s="25">
        <f t="shared" si="1"/>
        <v>6</v>
      </c>
      <c r="Q21" s="25">
        <f t="shared" si="2"/>
        <v>60</v>
      </c>
      <c r="R21" s="31" t="str">
        <f t="shared" si="3"/>
        <v>M-6</v>
      </c>
      <c r="S21" s="32" t="str">
        <f t="shared" si="0"/>
        <v>III</v>
      </c>
      <c r="T21" s="33" t="str">
        <f t="shared" si="4"/>
        <v>Mejorable</v>
      </c>
      <c r="U21" s="97">
        <v>9</v>
      </c>
      <c r="V21" s="89" t="str">
        <f>VLOOKUP(H21,Hoja1!A$2:G$445,6,0)</f>
        <v xml:space="preserve">Enfermedades Infectocontagiosas
</v>
      </c>
      <c r="W21" s="20"/>
      <c r="X21" s="20"/>
      <c r="Y21" s="20"/>
      <c r="Z21" s="17"/>
      <c r="AA21" s="22" t="str">
        <f>VLOOKUP(H21,Hoja1!A$2:G$445,7,0)</f>
        <v xml:space="preserve">Riesgo Biológico, Autocuidado y/o Uso y manejo adecuado de E.P.P.
</v>
      </c>
      <c r="AB21" s="26" t="s">
        <v>1200</v>
      </c>
      <c r="AC21" s="100" t="s">
        <v>1209</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14"/>
      <c r="B22" s="114"/>
      <c r="C22" s="101"/>
      <c r="D22" s="121"/>
      <c r="E22" s="95"/>
      <c r="F22" s="95"/>
      <c r="G22" s="89" t="str">
        <f>VLOOKUP(H22,Hoja1!A$1:G$445,2,0)</f>
        <v>INFRAROJA, ULTRAVIOLETA, VISIBLE, RADIOFRECUENCIA, MICROONDAS, LASER</v>
      </c>
      <c r="H22" s="24" t="s">
        <v>67</v>
      </c>
      <c r="I22" s="89" t="str">
        <f>VLOOKUP(H22,Hoja1!A$2:G$445,3,0)</f>
        <v>CÁNCER, LESIONES DÉRMICAS Y OCULARES</v>
      </c>
      <c r="J22" s="18"/>
      <c r="K22" s="89" t="str">
        <f>VLOOKUP(H22,Hoja1!A$2:G$445,4,0)</f>
        <v>Inspecciones planeadas e inspecciones no planeadas, procedimientos de programas de seguridad y salud en el trabajo</v>
      </c>
      <c r="L22" s="89" t="str">
        <f>VLOOKUP(H22,Hoja1!A$2:G$445,5,0)</f>
        <v>PROGRAMA BLOQUEADOR SOLAR</v>
      </c>
      <c r="M22" s="18">
        <v>2</v>
      </c>
      <c r="N22" s="19">
        <v>3</v>
      </c>
      <c r="O22" s="19">
        <v>10</v>
      </c>
      <c r="P22" s="25">
        <f t="shared" si="1"/>
        <v>6</v>
      </c>
      <c r="Q22" s="25">
        <f t="shared" si="2"/>
        <v>60</v>
      </c>
      <c r="R22" s="31" t="str">
        <f t="shared" si="3"/>
        <v>M-6</v>
      </c>
      <c r="S22" s="32" t="str">
        <f t="shared" si="0"/>
        <v>III</v>
      </c>
      <c r="T22" s="33" t="str">
        <f t="shared" si="4"/>
        <v>Mejorable</v>
      </c>
      <c r="U22" s="98"/>
      <c r="V22" s="89" t="str">
        <f>VLOOKUP(H22,Hoja1!A$2:G$445,6,0)</f>
        <v>CÁNCER</v>
      </c>
      <c r="W22" s="20"/>
      <c r="X22" s="20"/>
      <c r="Y22" s="20"/>
      <c r="Z22" s="17"/>
      <c r="AA22" s="22" t="str">
        <f>VLOOKUP(H22,Hoja1!A$2:G$445,7,0)</f>
        <v>N/A</v>
      </c>
      <c r="AB22" s="20" t="s">
        <v>1201</v>
      </c>
      <c r="AC22" s="101"/>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114"/>
      <c r="B23" s="114"/>
      <c r="C23" s="101"/>
      <c r="D23" s="121"/>
      <c r="E23" s="95"/>
      <c r="F23" s="95"/>
      <c r="G23" s="89" t="str">
        <f>VLOOKUP(H23,Hoja1!A$1:G$445,2,0)</f>
        <v>NATURALEZA DE LA TAREA</v>
      </c>
      <c r="H23" s="24" t="s">
        <v>76</v>
      </c>
      <c r="I23" s="89" t="str">
        <f>VLOOKUP(H23,Hoja1!A$2:G$445,3,0)</f>
        <v>ESTRÉS,  TRANSTORNOS DEL SUEÑO</v>
      </c>
      <c r="J23" s="18"/>
      <c r="K23" s="89" t="str">
        <f>VLOOKUP(H23,Hoja1!A$2:G$445,4,0)</f>
        <v>N/A</v>
      </c>
      <c r="L23" s="89" t="str">
        <f>VLOOKUP(H23,Hoja1!A$2:G$445,5,0)</f>
        <v>PVE PSICOSOCIAL</v>
      </c>
      <c r="M23" s="18">
        <v>2</v>
      </c>
      <c r="N23" s="19">
        <v>3</v>
      </c>
      <c r="O23" s="19">
        <v>10</v>
      </c>
      <c r="P23" s="25">
        <f t="shared" si="1"/>
        <v>6</v>
      </c>
      <c r="Q23" s="25">
        <f t="shared" si="2"/>
        <v>60</v>
      </c>
      <c r="R23" s="31" t="str">
        <f t="shared" si="3"/>
        <v>M-6</v>
      </c>
      <c r="S23" s="32" t="str">
        <f t="shared" si="0"/>
        <v>III</v>
      </c>
      <c r="T23" s="33" t="str">
        <f t="shared" si="4"/>
        <v>Mejorable</v>
      </c>
      <c r="U23" s="98"/>
      <c r="V23" s="89" t="str">
        <f>VLOOKUP(H23,Hoja1!A$2:G$445,6,0)</f>
        <v>ESTRÉS</v>
      </c>
      <c r="W23" s="20"/>
      <c r="X23" s="20"/>
      <c r="Y23" s="20"/>
      <c r="Z23" s="17"/>
      <c r="AA23" s="22" t="str">
        <f>VLOOKUP(H23,Hoja1!A$2:G$445,7,0)</f>
        <v>N/A</v>
      </c>
      <c r="AB23" s="20" t="s">
        <v>1202</v>
      </c>
      <c r="AC23" s="10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14"/>
      <c r="B24" s="114"/>
      <c r="C24" s="101"/>
      <c r="D24" s="121"/>
      <c r="E24" s="95"/>
      <c r="F24" s="95"/>
      <c r="G24" s="89" t="str">
        <f>VLOOKUP(H24,Hoja1!A$1:G$445,2,0)</f>
        <v>Forzadas, Prolongadas</v>
      </c>
      <c r="H24" s="24" t="s">
        <v>40</v>
      </c>
      <c r="I24" s="89" t="str">
        <f>VLOOKUP(H24,Hoja1!A$2:G$445,3,0)</f>
        <v xml:space="preserve">Lesiones osteomusculares, lesiones osteoarticulares
</v>
      </c>
      <c r="J24" s="18"/>
      <c r="K24" s="89" t="str">
        <f>VLOOKUP(H24,Hoja1!A$2:G$445,4,0)</f>
        <v>Inspecciones planeadas e inspecciones no planeadas, procedimientos de programas de seguridad y salud en el trabajo</v>
      </c>
      <c r="L24" s="89" t="str">
        <f>VLOOKUP(H24,Hoja1!A$2:G$445,5,0)</f>
        <v>PVE Biomecánico, programa pausas activas, exámenes periódicos, recomendaciones, control de posturas</v>
      </c>
      <c r="M24" s="18">
        <v>2</v>
      </c>
      <c r="N24" s="19">
        <v>3</v>
      </c>
      <c r="O24" s="19">
        <v>25</v>
      </c>
      <c r="P24" s="25">
        <f t="shared" si="1"/>
        <v>6</v>
      </c>
      <c r="Q24" s="25">
        <f t="shared" si="2"/>
        <v>150</v>
      </c>
      <c r="R24" s="31" t="str">
        <f t="shared" si="3"/>
        <v>M-6</v>
      </c>
      <c r="S24" s="32" t="str">
        <f t="shared" si="0"/>
        <v>II</v>
      </c>
      <c r="T24" s="33" t="str">
        <f t="shared" si="4"/>
        <v>No Aceptable o Aceptable Con Control Especifico</v>
      </c>
      <c r="U24" s="98"/>
      <c r="V24" s="89" t="str">
        <f>VLOOKUP(H24,Hoja1!A$2:G$445,6,0)</f>
        <v>Enfermedades Osteomusculares</v>
      </c>
      <c r="W24" s="20"/>
      <c r="X24" s="20"/>
      <c r="Y24" s="20"/>
      <c r="Z24" s="17"/>
      <c r="AA24" s="22" t="str">
        <f>VLOOKUP(H24,Hoja1!A$2:G$445,7,0)</f>
        <v>Prevención en lesiones osteomusculares, líderes de pausas activas</v>
      </c>
      <c r="AB24" s="20" t="s">
        <v>1203</v>
      </c>
      <c r="AC24" s="10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14"/>
      <c r="B25" s="114"/>
      <c r="C25" s="101"/>
      <c r="D25" s="121"/>
      <c r="E25" s="95"/>
      <c r="F25" s="95"/>
      <c r="G25" s="89" t="str">
        <f>VLOOKUP(H25,Hoja1!A$1:G$445,2,0)</f>
        <v>Movimientos repetitivos, Miembros Superiores</v>
      </c>
      <c r="H25" s="24" t="s">
        <v>47</v>
      </c>
      <c r="I25" s="89" t="str">
        <f>VLOOKUP(H25,Hoja1!A$2:G$445,3,0)</f>
        <v>Lesiones Musculoesqueléticas</v>
      </c>
      <c r="J25" s="18"/>
      <c r="K25" s="89" t="str">
        <f>VLOOKUP(H25,Hoja1!A$2:G$445,4,0)</f>
        <v>N/A</v>
      </c>
      <c r="L25" s="89" t="str">
        <f>VLOOKUP(H25,Hoja1!A$2:G$445,5,0)</f>
        <v>PVE BIomécanico, programa pausas activas, examenes periódicos, recomendaicones, control de posturas</v>
      </c>
      <c r="M25" s="18">
        <v>2</v>
      </c>
      <c r="N25" s="19">
        <v>3</v>
      </c>
      <c r="O25" s="19">
        <v>10</v>
      </c>
      <c r="P25" s="25">
        <f t="shared" si="1"/>
        <v>6</v>
      </c>
      <c r="Q25" s="25">
        <f t="shared" si="2"/>
        <v>60</v>
      </c>
      <c r="R25" s="31" t="str">
        <f t="shared" si="3"/>
        <v>M-6</v>
      </c>
      <c r="S25" s="32" t="str">
        <f t="shared" si="0"/>
        <v>III</v>
      </c>
      <c r="T25" s="33" t="str">
        <f t="shared" si="4"/>
        <v>Mejorable</v>
      </c>
      <c r="U25" s="98"/>
      <c r="V25" s="89" t="str">
        <f>VLOOKUP(H25,Hoja1!A$2:G$445,6,0)</f>
        <v>Enfermedades musculoesqueleticas</v>
      </c>
      <c r="W25" s="20"/>
      <c r="X25" s="20"/>
      <c r="Y25" s="20"/>
      <c r="Z25" s="17"/>
      <c r="AA25" s="22" t="str">
        <f>VLOOKUP(H25,Hoja1!A$2:G$445,7,0)</f>
        <v>Prevención en lesiones osteomusculares, líderes de pausas activas</v>
      </c>
      <c r="AB25" s="20" t="s">
        <v>1203</v>
      </c>
      <c r="AC25" s="10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14"/>
      <c r="B26" s="114"/>
      <c r="C26" s="101"/>
      <c r="D26" s="121"/>
      <c r="E26" s="95"/>
      <c r="F26" s="95"/>
      <c r="G26" s="89" t="str">
        <f>VLOOKUP(H26,Hoja1!A$1:G$445,2,0)</f>
        <v>Atropellamiento, Envestir</v>
      </c>
      <c r="H26" s="24" t="s">
        <v>1187</v>
      </c>
      <c r="I26" s="89" t="str">
        <f>VLOOKUP(H26,Hoja1!A$2:G$445,3,0)</f>
        <v>Lesiones, pérdidas materiales, muerte</v>
      </c>
      <c r="J26" s="18"/>
      <c r="K26" s="89" t="str">
        <f>VLOOKUP(H26,Hoja1!A$2:G$445,4,0)</f>
        <v>Inspecciones planeadas e inspecciones no planeadas, procedimientos de programas de seguridad y salud en el trabajo</v>
      </c>
      <c r="L26" s="89" t="str">
        <f>VLOOKUP(H26,Hoja1!A$2:G$445,5,0)</f>
        <v>Programa de seguridad vial, señalización</v>
      </c>
      <c r="M26" s="18">
        <v>2</v>
      </c>
      <c r="N26" s="19">
        <v>3</v>
      </c>
      <c r="O26" s="19">
        <v>60</v>
      </c>
      <c r="P26" s="25">
        <f t="shared" si="1"/>
        <v>6</v>
      </c>
      <c r="Q26" s="25">
        <f t="shared" si="2"/>
        <v>360</v>
      </c>
      <c r="R26" s="31" t="str">
        <f t="shared" si="3"/>
        <v>M-6</v>
      </c>
      <c r="S26" s="32" t="str">
        <f t="shared" si="0"/>
        <v>II</v>
      </c>
      <c r="T26" s="33" t="str">
        <f t="shared" si="4"/>
        <v>No Aceptable o Aceptable Con Control Especifico</v>
      </c>
      <c r="U26" s="98"/>
      <c r="V26" s="89" t="str">
        <f>VLOOKUP(H26,Hoja1!A$2:G$445,6,0)</f>
        <v>Muerte</v>
      </c>
      <c r="W26" s="20"/>
      <c r="X26" s="20"/>
      <c r="Y26" s="20"/>
      <c r="Z26" s="17"/>
      <c r="AA26" s="22" t="str">
        <f>VLOOKUP(H26,Hoja1!A$2:G$445,7,0)</f>
        <v>Seguridad vial y manejo defensivo, aseguramiento de áreas de trabajo</v>
      </c>
      <c r="AB26" s="20" t="s">
        <v>1204</v>
      </c>
      <c r="AC26" s="10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40.5">
      <c r="A27" s="114"/>
      <c r="B27" s="114"/>
      <c r="C27" s="101"/>
      <c r="D27" s="121"/>
      <c r="E27" s="95"/>
      <c r="F27" s="95"/>
      <c r="G27" s="89" t="str">
        <f>VLOOKUP(H27,Hoja1!A$1:G$445,2,0)</f>
        <v>Superficies de trabajo irregulares o deslizantes</v>
      </c>
      <c r="H27" s="24" t="s">
        <v>597</v>
      </c>
      <c r="I27" s="89" t="str">
        <f>VLOOKUP(H27,Hoja1!A$2:G$445,3,0)</f>
        <v>Caidas del mismo nivel, fracturas, golpe con objetos, caídas de objetos, obstrucción de rutas de evacuación</v>
      </c>
      <c r="J27" s="18"/>
      <c r="K27" s="89" t="str">
        <f>VLOOKUP(H27,Hoja1!A$2:G$445,4,0)</f>
        <v>N/A</v>
      </c>
      <c r="L27" s="89" t="str">
        <f>VLOOKUP(H27,Hoja1!A$2:G$445,5,0)</f>
        <v>N/A</v>
      </c>
      <c r="M27" s="18">
        <v>2</v>
      </c>
      <c r="N27" s="19">
        <v>3</v>
      </c>
      <c r="O27" s="19">
        <v>25</v>
      </c>
      <c r="P27" s="25">
        <f t="shared" si="1"/>
        <v>6</v>
      </c>
      <c r="Q27" s="25">
        <f t="shared" si="2"/>
        <v>150</v>
      </c>
      <c r="R27" s="31" t="str">
        <f t="shared" si="3"/>
        <v>M-6</v>
      </c>
      <c r="S27" s="32" t="str">
        <f t="shared" si="0"/>
        <v>II</v>
      </c>
      <c r="T27" s="33" t="str">
        <f t="shared" si="4"/>
        <v>No Aceptable o Aceptable Con Control Especifico</v>
      </c>
      <c r="U27" s="98"/>
      <c r="V27" s="89" t="str">
        <f>VLOOKUP(H27,Hoja1!A$2:G$445,6,0)</f>
        <v>Caídas de distinto nivel</v>
      </c>
      <c r="W27" s="20"/>
      <c r="X27" s="20"/>
      <c r="Y27" s="20"/>
      <c r="Z27" s="17"/>
      <c r="AA27" s="22" t="str">
        <f>VLOOKUP(H27,Hoja1!A$2:G$445,7,0)</f>
        <v>Pautas Básicas en orden y aseo en el lugar de trabajo, actos y condiciones inseguras</v>
      </c>
      <c r="AB27" s="20" t="s">
        <v>1205</v>
      </c>
      <c r="AC27" s="10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3.75">
      <c r="A28" s="114"/>
      <c r="B28" s="114"/>
      <c r="C28" s="101"/>
      <c r="D28" s="121"/>
      <c r="E28" s="95"/>
      <c r="F28" s="95"/>
      <c r="G28" s="89" t="str">
        <f>VLOOKUP(H28,Hoja1!A$1:G$445,2,0)</f>
        <v>Atraco, golpiza, atentados y secuestrados</v>
      </c>
      <c r="H28" s="24" t="s">
        <v>57</v>
      </c>
      <c r="I28" s="89" t="str">
        <f>VLOOKUP(H28,Hoja1!A$2:G$445,3,0)</f>
        <v>Estrés, golpes, Secuestros</v>
      </c>
      <c r="J28" s="18"/>
      <c r="K28" s="89" t="str">
        <f>VLOOKUP(H28,Hoja1!A$2:G$445,4,0)</f>
        <v>Inspecciones planeadas e inspecciones no planeadas, procedimientos de programas de seguridad y salud en el trabajo</v>
      </c>
      <c r="L28" s="89" t="str">
        <f>VLOOKUP(H28,Hoja1!A$2:G$445,5,0)</f>
        <v xml:space="preserve">Uniformes Corporativos, Caquetas corporativas, Carnetización
</v>
      </c>
      <c r="M28" s="18">
        <v>2</v>
      </c>
      <c r="N28" s="19">
        <v>3</v>
      </c>
      <c r="O28" s="19">
        <v>60</v>
      </c>
      <c r="P28" s="25">
        <f t="shared" si="1"/>
        <v>6</v>
      </c>
      <c r="Q28" s="25">
        <f t="shared" si="2"/>
        <v>360</v>
      </c>
      <c r="R28" s="31" t="str">
        <f t="shared" si="3"/>
        <v>M-6</v>
      </c>
      <c r="S28" s="32" t="str">
        <f t="shared" si="0"/>
        <v>II</v>
      </c>
      <c r="T28" s="33" t="str">
        <f t="shared" si="4"/>
        <v>No Aceptable o Aceptable Con Control Especifico</v>
      </c>
      <c r="U28" s="98"/>
      <c r="V28" s="89" t="str">
        <f>VLOOKUP(H28,Hoja1!A$2:G$445,6,0)</f>
        <v>Secuestros</v>
      </c>
      <c r="W28" s="20"/>
      <c r="X28" s="20"/>
      <c r="Y28" s="20"/>
      <c r="Z28" s="17"/>
      <c r="AA28" s="22" t="str">
        <f>VLOOKUP(H28,Hoja1!A$2:G$445,7,0)</f>
        <v>N/A</v>
      </c>
      <c r="AB28" s="20" t="s">
        <v>1206</v>
      </c>
      <c r="AC28" s="10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114"/>
      <c r="B29" s="114"/>
      <c r="C29" s="119"/>
      <c r="D29" s="122"/>
      <c r="E29" s="96"/>
      <c r="F29" s="96"/>
      <c r="G29" s="89" t="str">
        <f>VLOOKUP(H29,Hoja1!A$1:G$445,2,0)</f>
        <v>SISMOS, INCENDIOS, INUNDACIONES, TERREMOTOS, VENDAVALES, DERRUMBE</v>
      </c>
      <c r="H29" s="24" t="s">
        <v>62</v>
      </c>
      <c r="I29" s="89" t="str">
        <f>VLOOKUP(H29,Hoja1!A$2:G$445,3,0)</f>
        <v>SISMOS, INCENDIOS, INUNDACIONES, TERREMOTOS, VENDAVALES</v>
      </c>
      <c r="J29" s="18"/>
      <c r="K29" s="89" t="str">
        <f>VLOOKUP(H29,Hoja1!A$2:G$445,4,0)</f>
        <v>Inspecciones planeadas e inspecciones no planeadas, procedimientos de programas de seguridad y salud en el trabajo</v>
      </c>
      <c r="L29" s="89" t="str">
        <f>VLOOKUP(H29,Hoja1!A$2:G$445,5,0)</f>
        <v>BRIGADAS DE EMERGENCIAS</v>
      </c>
      <c r="M29" s="18">
        <v>2</v>
      </c>
      <c r="N29" s="19">
        <v>1</v>
      </c>
      <c r="O29" s="19">
        <v>100</v>
      </c>
      <c r="P29" s="25">
        <f t="shared" si="1"/>
        <v>2</v>
      </c>
      <c r="Q29" s="25">
        <f t="shared" si="2"/>
        <v>200</v>
      </c>
      <c r="R29" s="31" t="str">
        <f t="shared" si="3"/>
        <v>B-2</v>
      </c>
      <c r="S29" s="32" t="str">
        <f t="shared" si="0"/>
        <v>II</v>
      </c>
      <c r="T29" s="33" t="str">
        <f t="shared" si="4"/>
        <v>No Aceptable o Aceptable Con Control Especifico</v>
      </c>
      <c r="U29" s="99"/>
      <c r="V29" s="89" t="str">
        <f>VLOOKUP(H29,Hoja1!A$2:G$445,6,0)</f>
        <v>MUERTE</v>
      </c>
      <c r="W29" s="20"/>
      <c r="X29" s="20"/>
      <c r="Y29" s="20"/>
      <c r="Z29" s="17" t="s">
        <v>1226</v>
      </c>
      <c r="AA29" s="22" t="str">
        <f>VLOOKUP(H29,Hoja1!A$2:G$445,7,0)</f>
        <v>ENTRENAMIENTO DE LA BRIGADA; DIVULGACIÓN DE PLAN DE EMERGENCIA</v>
      </c>
      <c r="AB29" s="20" t="s">
        <v>1207</v>
      </c>
      <c r="AC29" s="102"/>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14"/>
      <c r="B30" s="114"/>
      <c r="C30" s="112" t="s">
        <v>1234</v>
      </c>
      <c r="D30" s="116" t="s">
        <v>1235</v>
      </c>
      <c r="E30" s="110" t="s">
        <v>1029</v>
      </c>
      <c r="F30" s="110" t="s">
        <v>1197</v>
      </c>
      <c r="G30" s="91" t="str">
        <f>VLOOKUP(H30,Hoja1!A$1:G$445,2,0)</f>
        <v>Virus</v>
      </c>
      <c r="H30" s="48" t="s">
        <v>120</v>
      </c>
      <c r="I30" s="91" t="str">
        <f>VLOOKUP(H30,Hoja1!A$2:G$445,3,0)</f>
        <v>Infecciones Virales</v>
      </c>
      <c r="J30" s="56"/>
      <c r="K30" s="91" t="str">
        <f>VLOOKUP(H30,Hoja1!A$2:G$445,4,0)</f>
        <v>Inspecciones planeadas e inspecciones no planeadas, procedimientos de programas de seguridad y salud en el trabajo</v>
      </c>
      <c r="L30" s="91" t="str">
        <f>VLOOKUP(H30,Hoja1!A$2:G$445,5,0)</f>
        <v>Programa de vacunación, bota pantalon, overol, guantes, tapabocas, mascarillas con filtos</v>
      </c>
      <c r="M30" s="90">
        <v>2</v>
      </c>
      <c r="N30" s="50">
        <v>3</v>
      </c>
      <c r="O30" s="50">
        <v>10</v>
      </c>
      <c r="P30" s="50">
        <f t="shared" si="1"/>
        <v>6</v>
      </c>
      <c r="Q30" s="50">
        <f t="shared" si="2"/>
        <v>60</v>
      </c>
      <c r="R30" s="58" t="str">
        <f t="shared" si="3"/>
        <v>M-6</v>
      </c>
      <c r="S30" s="59" t="str">
        <f t="shared" si="0"/>
        <v>III</v>
      </c>
      <c r="T30" s="60" t="str">
        <f t="shared" si="4"/>
        <v>Mejorable</v>
      </c>
      <c r="U30" s="104">
        <v>9</v>
      </c>
      <c r="V30" s="91" t="str">
        <f>VLOOKUP(H30,Hoja1!A$2:G$445,6,0)</f>
        <v xml:space="preserve">Enfermedades Infectocontagiosas
</v>
      </c>
      <c r="W30" s="61"/>
      <c r="X30" s="61"/>
      <c r="Y30" s="61"/>
      <c r="Z30" s="62"/>
      <c r="AA30" s="55" t="str">
        <f>VLOOKUP(H30,Hoja1!A$2:G$445,7,0)</f>
        <v xml:space="preserve">Riesgo Biológico, Autocuidado y/o Uso y manejo adecuado de E.P.P.
</v>
      </c>
      <c r="AB30" s="54" t="s">
        <v>1200</v>
      </c>
      <c r="AC30" s="107" t="s">
        <v>1209</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14"/>
      <c r="B31" s="114"/>
      <c r="C31" s="108"/>
      <c r="D31" s="117"/>
      <c r="E31" s="103"/>
      <c r="F31" s="103"/>
      <c r="G31" s="91" t="str">
        <f>VLOOKUP(H31,Hoja1!A$1:G$445,2,0)</f>
        <v>INFRAROJA, ULTRAVIOLETA, VISIBLE, RADIOFRECUENCIA, MICROONDAS, LASER</v>
      </c>
      <c r="H31" s="48" t="s">
        <v>67</v>
      </c>
      <c r="I31" s="91" t="str">
        <f>VLOOKUP(H31,Hoja1!A$2:G$445,3,0)</f>
        <v>CÁNCER, LESIONES DÉRMICAS Y OCULARES</v>
      </c>
      <c r="J31" s="56"/>
      <c r="K31" s="91" t="str">
        <f>VLOOKUP(H31,Hoja1!A$2:G$445,4,0)</f>
        <v>Inspecciones planeadas e inspecciones no planeadas, procedimientos de programas de seguridad y salud en el trabajo</v>
      </c>
      <c r="L31" s="91" t="str">
        <f>VLOOKUP(H31,Hoja1!A$2:G$445,5,0)</f>
        <v>PROGRAMA BLOQUEADOR SOLAR</v>
      </c>
      <c r="M31" s="56">
        <v>2</v>
      </c>
      <c r="N31" s="57">
        <v>3</v>
      </c>
      <c r="O31" s="57">
        <v>10</v>
      </c>
      <c r="P31" s="50">
        <f t="shared" si="1"/>
        <v>6</v>
      </c>
      <c r="Q31" s="50">
        <f t="shared" si="2"/>
        <v>60</v>
      </c>
      <c r="R31" s="58" t="str">
        <f t="shared" si="3"/>
        <v>M-6</v>
      </c>
      <c r="S31" s="59" t="str">
        <f t="shared" si="0"/>
        <v>III</v>
      </c>
      <c r="T31" s="60" t="str">
        <f t="shared" si="4"/>
        <v>Mejorable</v>
      </c>
      <c r="U31" s="105"/>
      <c r="V31" s="91" t="str">
        <f>VLOOKUP(H31,Hoja1!A$2:G$445,6,0)</f>
        <v>CÁNCER</v>
      </c>
      <c r="W31" s="61"/>
      <c r="X31" s="61"/>
      <c r="Y31" s="61"/>
      <c r="Z31" s="62"/>
      <c r="AA31" s="55" t="str">
        <f>VLOOKUP(H31,Hoja1!A$2:G$445,7,0)</f>
        <v>N/A</v>
      </c>
      <c r="AB31" s="61" t="s">
        <v>1201</v>
      </c>
      <c r="AC31" s="108"/>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63.75">
      <c r="A32" s="114"/>
      <c r="B32" s="114"/>
      <c r="C32" s="108"/>
      <c r="D32" s="117"/>
      <c r="E32" s="103"/>
      <c r="F32" s="103"/>
      <c r="G32" s="91" t="str">
        <f>VLOOKUP(H32,Hoja1!A$1:G$445,2,0)</f>
        <v>NATURALEZA DE LA TAREA</v>
      </c>
      <c r="H32" s="48" t="s">
        <v>76</v>
      </c>
      <c r="I32" s="91" t="str">
        <f>VLOOKUP(H32,Hoja1!A$2:G$445,3,0)</f>
        <v>ESTRÉS,  TRANSTORNOS DEL SUEÑO</v>
      </c>
      <c r="J32" s="56"/>
      <c r="K32" s="91" t="str">
        <f>VLOOKUP(H32,Hoja1!A$2:G$445,4,0)</f>
        <v>N/A</v>
      </c>
      <c r="L32" s="91" t="str">
        <f>VLOOKUP(H32,Hoja1!A$2:G$445,5,0)</f>
        <v>PVE PSICOSOCIAL</v>
      </c>
      <c r="M32" s="56">
        <v>2</v>
      </c>
      <c r="N32" s="57">
        <v>3</v>
      </c>
      <c r="O32" s="57">
        <v>10</v>
      </c>
      <c r="P32" s="50">
        <f t="shared" si="1"/>
        <v>6</v>
      </c>
      <c r="Q32" s="50">
        <f t="shared" si="2"/>
        <v>60</v>
      </c>
      <c r="R32" s="58" t="str">
        <f t="shared" si="3"/>
        <v>M-6</v>
      </c>
      <c r="S32" s="59" t="str">
        <f t="shared" si="0"/>
        <v>III</v>
      </c>
      <c r="T32" s="60" t="str">
        <f t="shared" si="4"/>
        <v>Mejorable</v>
      </c>
      <c r="U32" s="105"/>
      <c r="V32" s="91" t="str">
        <f>VLOOKUP(H32,Hoja1!A$2:G$445,6,0)</f>
        <v>ESTRÉS</v>
      </c>
      <c r="W32" s="61"/>
      <c r="X32" s="61"/>
      <c r="Y32" s="61"/>
      <c r="Z32" s="62"/>
      <c r="AA32" s="55" t="str">
        <f>VLOOKUP(H32,Hoja1!A$2:G$445,7,0)</f>
        <v>N/A</v>
      </c>
      <c r="AB32" s="61" t="s">
        <v>1202</v>
      </c>
      <c r="AC32" s="108"/>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14"/>
      <c r="B33" s="114"/>
      <c r="C33" s="108"/>
      <c r="D33" s="117"/>
      <c r="E33" s="103"/>
      <c r="F33" s="103"/>
      <c r="G33" s="91" t="str">
        <f>VLOOKUP(H33,Hoja1!A$1:G$445,2,0)</f>
        <v>Forzadas, Prolongadas</v>
      </c>
      <c r="H33" s="48" t="s">
        <v>40</v>
      </c>
      <c r="I33" s="91" t="str">
        <f>VLOOKUP(H33,Hoja1!A$2:G$445,3,0)</f>
        <v xml:space="preserve">Lesiones osteomusculares, lesiones osteoarticulares
</v>
      </c>
      <c r="J33" s="56"/>
      <c r="K33" s="91" t="str">
        <f>VLOOKUP(H33,Hoja1!A$2:G$445,4,0)</f>
        <v>Inspecciones planeadas e inspecciones no planeadas, procedimientos de programas de seguridad y salud en el trabajo</v>
      </c>
      <c r="L33" s="91" t="str">
        <f>VLOOKUP(H33,Hoja1!A$2:G$445,5,0)</f>
        <v>PVE Biomecánico, programa pausas activas, exámenes periódicos, recomendaciones, control de posturas</v>
      </c>
      <c r="M33" s="56">
        <v>2</v>
      </c>
      <c r="N33" s="57">
        <v>3</v>
      </c>
      <c r="O33" s="57">
        <v>25</v>
      </c>
      <c r="P33" s="50">
        <f t="shared" si="1"/>
        <v>6</v>
      </c>
      <c r="Q33" s="50">
        <f t="shared" si="2"/>
        <v>150</v>
      </c>
      <c r="R33" s="58" t="str">
        <f t="shared" si="3"/>
        <v>M-6</v>
      </c>
      <c r="S33" s="59" t="str">
        <f t="shared" si="0"/>
        <v>II</v>
      </c>
      <c r="T33" s="60" t="str">
        <f t="shared" si="4"/>
        <v>No Aceptable o Aceptable Con Control Especifico</v>
      </c>
      <c r="U33" s="105"/>
      <c r="V33" s="91" t="str">
        <f>VLOOKUP(H33,Hoja1!A$2:G$445,6,0)</f>
        <v>Enfermedades Osteomusculares</v>
      </c>
      <c r="W33" s="61"/>
      <c r="X33" s="61"/>
      <c r="Y33" s="61"/>
      <c r="Z33" s="62"/>
      <c r="AA33" s="55" t="str">
        <f>VLOOKUP(H33,Hoja1!A$2:G$445,7,0)</f>
        <v>Prevención en lesiones osteomusculares, líderes de pausas activas</v>
      </c>
      <c r="AB33" s="61" t="s">
        <v>1203</v>
      </c>
      <c r="AC33" s="108"/>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14"/>
      <c r="B34" s="114"/>
      <c r="C34" s="108"/>
      <c r="D34" s="117"/>
      <c r="E34" s="103"/>
      <c r="F34" s="103"/>
      <c r="G34" s="91" t="str">
        <f>VLOOKUP(H34,Hoja1!A$1:G$445,2,0)</f>
        <v>Movimientos repetitivos, Miembros Superiores</v>
      </c>
      <c r="H34" s="48" t="s">
        <v>47</v>
      </c>
      <c r="I34" s="91" t="str">
        <f>VLOOKUP(H34,Hoja1!A$2:G$445,3,0)</f>
        <v>Lesiones Musculoesqueléticas</v>
      </c>
      <c r="J34" s="56"/>
      <c r="K34" s="91" t="str">
        <f>VLOOKUP(H34,Hoja1!A$2:G$445,4,0)</f>
        <v>N/A</v>
      </c>
      <c r="L34" s="91" t="str">
        <f>VLOOKUP(H34,Hoja1!A$2:G$445,5,0)</f>
        <v>PVE BIomécanico, programa pausas activas, examenes periódicos, recomendaicones, control de posturas</v>
      </c>
      <c r="M34" s="56">
        <v>2</v>
      </c>
      <c r="N34" s="57">
        <v>3</v>
      </c>
      <c r="O34" s="57">
        <v>10</v>
      </c>
      <c r="P34" s="50">
        <f t="shared" si="1"/>
        <v>6</v>
      </c>
      <c r="Q34" s="50">
        <f t="shared" si="2"/>
        <v>60</v>
      </c>
      <c r="R34" s="58" t="str">
        <f t="shared" si="3"/>
        <v>M-6</v>
      </c>
      <c r="S34" s="59" t="str">
        <f t="shared" si="0"/>
        <v>III</v>
      </c>
      <c r="T34" s="60" t="str">
        <f t="shared" si="4"/>
        <v>Mejorable</v>
      </c>
      <c r="U34" s="105"/>
      <c r="V34" s="91" t="str">
        <f>VLOOKUP(H34,Hoja1!A$2:G$445,6,0)</f>
        <v>Enfermedades musculoesqueleticas</v>
      </c>
      <c r="W34" s="61"/>
      <c r="X34" s="61"/>
      <c r="Y34" s="61"/>
      <c r="Z34" s="62"/>
      <c r="AA34" s="55" t="str">
        <f>VLOOKUP(H34,Hoja1!A$2:G$445,7,0)</f>
        <v>Prevención en lesiones osteomusculares, líderes de pausas activas</v>
      </c>
      <c r="AB34" s="61" t="s">
        <v>1203</v>
      </c>
      <c r="AC34" s="10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14"/>
      <c r="B35" s="114"/>
      <c r="C35" s="108"/>
      <c r="D35" s="117"/>
      <c r="E35" s="103"/>
      <c r="F35" s="103"/>
      <c r="G35" s="91" t="str">
        <f>VLOOKUP(H35,Hoja1!A$1:G$445,2,0)</f>
        <v>Atropellamiento, Envestir</v>
      </c>
      <c r="H35" s="48" t="s">
        <v>1187</v>
      </c>
      <c r="I35" s="91" t="str">
        <f>VLOOKUP(H35,Hoja1!A$2:G$445,3,0)</f>
        <v>Lesiones, pérdidas materiales, muerte</v>
      </c>
      <c r="J35" s="56"/>
      <c r="K35" s="91" t="str">
        <f>VLOOKUP(H35,Hoja1!A$2:G$445,4,0)</f>
        <v>Inspecciones planeadas e inspecciones no planeadas, procedimientos de programas de seguridad y salud en el trabajo</v>
      </c>
      <c r="L35" s="91" t="str">
        <f>VLOOKUP(H35,Hoja1!A$2:G$445,5,0)</f>
        <v>Programa de seguridad vial, señalización</v>
      </c>
      <c r="M35" s="56">
        <v>2</v>
      </c>
      <c r="N35" s="57">
        <v>3</v>
      </c>
      <c r="O35" s="57">
        <v>60</v>
      </c>
      <c r="P35" s="50">
        <f t="shared" si="1"/>
        <v>6</v>
      </c>
      <c r="Q35" s="50">
        <f t="shared" si="2"/>
        <v>360</v>
      </c>
      <c r="R35" s="58" t="str">
        <f t="shared" si="3"/>
        <v>M-6</v>
      </c>
      <c r="S35" s="59" t="str">
        <f t="shared" si="0"/>
        <v>II</v>
      </c>
      <c r="T35" s="60" t="str">
        <f t="shared" si="4"/>
        <v>No Aceptable o Aceptable Con Control Especifico</v>
      </c>
      <c r="U35" s="105"/>
      <c r="V35" s="91" t="str">
        <f>VLOOKUP(H35,Hoja1!A$2:G$445,6,0)</f>
        <v>Muerte</v>
      </c>
      <c r="W35" s="61"/>
      <c r="X35" s="61"/>
      <c r="Y35" s="61"/>
      <c r="Z35" s="62"/>
      <c r="AA35" s="55" t="str">
        <f>VLOOKUP(H35,Hoja1!A$2:G$445,7,0)</f>
        <v>Seguridad vial y manejo defensivo, aseguramiento de áreas de trabajo</v>
      </c>
      <c r="AB35" s="61" t="s">
        <v>1204</v>
      </c>
      <c r="AC35" s="108"/>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40.5">
      <c r="A36" s="114"/>
      <c r="B36" s="114"/>
      <c r="C36" s="108"/>
      <c r="D36" s="117"/>
      <c r="E36" s="103"/>
      <c r="F36" s="103"/>
      <c r="G36" s="91" t="str">
        <f>VLOOKUP(H36,Hoja1!A$1:G$445,2,0)</f>
        <v>Superficies de trabajo irregulares o deslizantes</v>
      </c>
      <c r="H36" s="48" t="s">
        <v>597</v>
      </c>
      <c r="I36" s="91" t="str">
        <f>VLOOKUP(H36,Hoja1!A$2:G$445,3,0)</f>
        <v>Caidas del mismo nivel, fracturas, golpe con objetos, caídas de objetos, obstrucción de rutas de evacuación</v>
      </c>
      <c r="J36" s="56"/>
      <c r="K36" s="91" t="str">
        <f>VLOOKUP(H36,Hoja1!A$2:G$445,4,0)</f>
        <v>N/A</v>
      </c>
      <c r="L36" s="91" t="str">
        <f>VLOOKUP(H36,Hoja1!A$2:G$445,5,0)</f>
        <v>N/A</v>
      </c>
      <c r="M36" s="56">
        <v>2</v>
      </c>
      <c r="N36" s="57">
        <v>3</v>
      </c>
      <c r="O36" s="57">
        <v>25</v>
      </c>
      <c r="P36" s="50">
        <f t="shared" si="1"/>
        <v>6</v>
      </c>
      <c r="Q36" s="50">
        <f t="shared" si="2"/>
        <v>150</v>
      </c>
      <c r="R36" s="58" t="str">
        <f t="shared" si="3"/>
        <v>M-6</v>
      </c>
      <c r="S36" s="59" t="str">
        <f t="shared" si="0"/>
        <v>II</v>
      </c>
      <c r="T36" s="60" t="str">
        <f t="shared" si="4"/>
        <v>No Aceptable o Aceptable Con Control Especifico</v>
      </c>
      <c r="U36" s="105"/>
      <c r="V36" s="91" t="str">
        <f>VLOOKUP(H36,Hoja1!A$2:G$445,6,0)</f>
        <v>Caídas de distinto nivel</v>
      </c>
      <c r="W36" s="61"/>
      <c r="X36" s="61"/>
      <c r="Y36" s="61"/>
      <c r="Z36" s="62"/>
      <c r="AA36" s="55" t="str">
        <f>VLOOKUP(H36,Hoja1!A$2:G$445,7,0)</f>
        <v>Pautas Básicas en orden y aseo en el lugar de trabajo, actos y condiciones inseguras</v>
      </c>
      <c r="AB36" s="61" t="s">
        <v>1205</v>
      </c>
      <c r="AC36" s="10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63.75">
      <c r="A37" s="114"/>
      <c r="B37" s="114"/>
      <c r="C37" s="108"/>
      <c r="D37" s="117"/>
      <c r="E37" s="103"/>
      <c r="F37" s="103"/>
      <c r="G37" s="91" t="str">
        <f>VLOOKUP(H37,Hoja1!A$1:G$445,2,0)</f>
        <v>Atraco, golpiza, atentados y secuestrados</v>
      </c>
      <c r="H37" s="48" t="s">
        <v>57</v>
      </c>
      <c r="I37" s="91" t="str">
        <f>VLOOKUP(H37,Hoja1!A$2:G$445,3,0)</f>
        <v>Estrés, golpes, Secuestros</v>
      </c>
      <c r="J37" s="56"/>
      <c r="K37" s="91" t="str">
        <f>VLOOKUP(H37,Hoja1!A$2:G$445,4,0)</f>
        <v>Inspecciones planeadas e inspecciones no planeadas, procedimientos de programas de seguridad y salud en el trabajo</v>
      </c>
      <c r="L37" s="91" t="str">
        <f>VLOOKUP(H37,Hoja1!A$2:G$445,5,0)</f>
        <v xml:space="preserve">Uniformes Corporativos, Caquetas corporativas, Carnetización
</v>
      </c>
      <c r="M37" s="56">
        <v>2</v>
      </c>
      <c r="N37" s="57">
        <v>3</v>
      </c>
      <c r="O37" s="57">
        <v>60</v>
      </c>
      <c r="P37" s="50">
        <f t="shared" si="1"/>
        <v>6</v>
      </c>
      <c r="Q37" s="50">
        <f t="shared" si="2"/>
        <v>360</v>
      </c>
      <c r="R37" s="58" t="str">
        <f t="shared" si="3"/>
        <v>M-6</v>
      </c>
      <c r="S37" s="59" t="str">
        <f t="shared" si="0"/>
        <v>II</v>
      </c>
      <c r="T37" s="60" t="str">
        <f t="shared" si="4"/>
        <v>No Aceptable o Aceptable Con Control Especifico</v>
      </c>
      <c r="U37" s="105"/>
      <c r="V37" s="91" t="str">
        <f>VLOOKUP(H37,Hoja1!A$2:G$445,6,0)</f>
        <v>Secuestros</v>
      </c>
      <c r="W37" s="61"/>
      <c r="X37" s="61"/>
      <c r="Y37" s="61"/>
      <c r="Z37" s="62"/>
      <c r="AA37" s="55" t="str">
        <f>VLOOKUP(H37,Hoja1!A$2:G$445,7,0)</f>
        <v>N/A</v>
      </c>
      <c r="AB37" s="61" t="s">
        <v>1206</v>
      </c>
      <c r="AC37" s="108"/>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115"/>
      <c r="B38" s="115"/>
      <c r="C38" s="148"/>
      <c r="D38" s="146"/>
      <c r="E38" s="145"/>
      <c r="F38" s="145"/>
      <c r="G38" s="91" t="str">
        <f>VLOOKUP(H38,Hoja1!A$1:G$445,2,0)</f>
        <v>SISMOS, INCENDIOS, INUNDACIONES, TERREMOTOS, VENDAVALES, DERRUMBE</v>
      </c>
      <c r="H38" s="48" t="s">
        <v>62</v>
      </c>
      <c r="I38" s="91" t="str">
        <f>VLOOKUP(H38,Hoja1!A$2:G$445,3,0)</f>
        <v>SISMOS, INCENDIOS, INUNDACIONES, TERREMOTOS, VENDAVALES</v>
      </c>
      <c r="J38" s="56"/>
      <c r="K38" s="91" t="str">
        <f>VLOOKUP(H38,Hoja1!A$2:G$445,4,0)</f>
        <v>Inspecciones planeadas e inspecciones no planeadas, procedimientos de programas de seguridad y salud en el trabajo</v>
      </c>
      <c r="L38" s="91" t="str">
        <f>VLOOKUP(H38,Hoja1!A$2:G$445,5,0)</f>
        <v>BRIGADAS DE EMERGENCIAS</v>
      </c>
      <c r="M38" s="56">
        <v>2</v>
      </c>
      <c r="N38" s="57">
        <v>1</v>
      </c>
      <c r="O38" s="57">
        <v>100</v>
      </c>
      <c r="P38" s="50">
        <f t="shared" si="1"/>
        <v>2</v>
      </c>
      <c r="Q38" s="50">
        <f t="shared" si="2"/>
        <v>200</v>
      </c>
      <c r="R38" s="58" t="str">
        <f t="shared" si="3"/>
        <v>B-2</v>
      </c>
      <c r="S38" s="59" t="str">
        <f t="shared" si="0"/>
        <v>II</v>
      </c>
      <c r="T38" s="60" t="str">
        <f t="shared" si="4"/>
        <v>No Aceptable o Aceptable Con Control Especifico</v>
      </c>
      <c r="U38" s="106"/>
      <c r="V38" s="91" t="str">
        <f>VLOOKUP(H38,Hoja1!A$2:G$445,6,0)</f>
        <v>MUERTE</v>
      </c>
      <c r="W38" s="61"/>
      <c r="X38" s="61"/>
      <c r="Y38" s="61"/>
      <c r="Z38" s="62" t="s">
        <v>1226</v>
      </c>
      <c r="AA38" s="55" t="str">
        <f>VLOOKUP(H38,Hoja1!A$2:G$445,7,0)</f>
        <v>ENTRENAMIENTO DE LA BRIGADA; DIVULGACIÓN DE PLAN DE EMERGENCIA</v>
      </c>
      <c r="AB38" s="61" t="s">
        <v>1207</v>
      </c>
      <c r="AC38" s="10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sheetData>
  <mergeCells count="37">
    <mergeCell ref="E5:G5"/>
    <mergeCell ref="C2:D2"/>
    <mergeCell ref="E2:I2"/>
    <mergeCell ref="E3:I3"/>
    <mergeCell ref="C4:D4"/>
    <mergeCell ref="E4:I4"/>
    <mergeCell ref="M8:S9"/>
    <mergeCell ref="T8:T9"/>
    <mergeCell ref="U8:V9"/>
    <mergeCell ref="W8:AC9"/>
    <mergeCell ref="A11:A38"/>
    <mergeCell ref="B11:B38"/>
    <mergeCell ref="A8:A10"/>
    <mergeCell ref="B8:B10"/>
    <mergeCell ref="C8:F9"/>
    <mergeCell ref="G8:H9"/>
    <mergeCell ref="I8:I10"/>
    <mergeCell ref="J8:L9"/>
    <mergeCell ref="C11:C20"/>
    <mergeCell ref="D11:D20"/>
    <mergeCell ref="E11:E20"/>
    <mergeCell ref="F11:F20"/>
    <mergeCell ref="U11:U20"/>
    <mergeCell ref="AB11:AB12"/>
    <mergeCell ref="AC11:AC20"/>
    <mergeCell ref="C21:C29"/>
    <mergeCell ref="D21:D29"/>
    <mergeCell ref="E21:E29"/>
    <mergeCell ref="F21:F29"/>
    <mergeCell ref="U21:U29"/>
    <mergeCell ref="AC21:AC29"/>
    <mergeCell ref="AC30:AC38"/>
    <mergeCell ref="C30:C38"/>
    <mergeCell ref="D30:D38"/>
    <mergeCell ref="E30:E38"/>
    <mergeCell ref="F30:F38"/>
    <mergeCell ref="U30:U38"/>
  </mergeCells>
  <conditionalFormatting sqref="O12:O38">
    <cfRule type="cellIs" priority="49" operator="equal" stopIfTrue="1">
      <formula>"10, 25, 50, 100"</formula>
    </cfRule>
  </conditionalFormatting>
  <conditionalFormatting sqref="T1:T10 T39:T1048576">
    <cfRule type="containsText" priority="46" dxfId="40" operator="containsText" text="No Aceptable o Aceptable con Control Especifico">
      <formula>NOT(ISERROR(SEARCH("No Aceptable o Aceptable con Control Especifico",T1)))</formula>
    </cfRule>
    <cfRule type="containsText" priority="47" dxfId="42" operator="containsText" text="No Aceptable">
      <formula>NOT(ISERROR(SEARCH("No Aceptable",T1)))</formula>
    </cfRule>
    <cfRule type="containsText" priority="48" dxfId="41" operator="containsText" text="No Aceptable o Aceptable con Control Especifico">
      <formula>NOT(ISERROR(SEARCH("No Aceptable o Aceptable con Control Especifico",T1)))</formula>
    </cfRule>
  </conditionalFormatting>
  <conditionalFormatting sqref="S1:S10 S39:S1048576">
    <cfRule type="cellIs" priority="45" dxfId="40" operator="equal">
      <formula>"II"</formula>
    </cfRule>
  </conditionalFormatting>
  <conditionalFormatting sqref="S12:S38">
    <cfRule type="cellIs" priority="41" dxfId="8" operator="equal" stopIfTrue="1">
      <formula>"IV"</formula>
    </cfRule>
    <cfRule type="cellIs" priority="42" dxfId="7" operator="equal" stopIfTrue="1">
      <formula>"III"</formula>
    </cfRule>
    <cfRule type="cellIs" priority="43" dxfId="6" operator="equal" stopIfTrue="1">
      <formula>"II"</formula>
    </cfRule>
    <cfRule type="cellIs" priority="44" dxfId="4" operator="equal" stopIfTrue="1">
      <formula>"I"</formula>
    </cfRule>
  </conditionalFormatting>
  <conditionalFormatting sqref="T12:T38">
    <cfRule type="cellIs" priority="39" dxfId="4" operator="equal" stopIfTrue="1">
      <formula>"No Aceptable"</formula>
    </cfRule>
    <cfRule type="cellIs" priority="40" dxfId="3" operator="equal" stopIfTrue="1">
      <formula>"Aceptable"</formula>
    </cfRule>
  </conditionalFormatting>
  <conditionalFormatting sqref="T12:T38">
    <cfRule type="cellIs" priority="38" dxfId="2" operator="equal" stopIfTrue="1">
      <formula>"No Aceptable o Aceptable Con Control Especifico"</formula>
    </cfRule>
  </conditionalFormatting>
  <conditionalFormatting sqref="T12:T38">
    <cfRule type="containsText" priority="37" dxfId="0" operator="containsText" stopIfTrue="1" text="Mejorable">
      <formula>NOT(ISERROR(SEARCH("Mejorable",T12)))</formula>
    </cfRule>
  </conditionalFormatting>
  <conditionalFormatting sqref="O11">
    <cfRule type="cellIs" priority="27" operator="equal" stopIfTrue="1">
      <formula>"10, 25, 50, 100"</formula>
    </cfRule>
  </conditionalFormatting>
  <conditionalFormatting sqref="S11">
    <cfRule type="cellIs" priority="23" dxfId="8" operator="equal" stopIfTrue="1">
      <formula>"IV"</formula>
    </cfRule>
    <cfRule type="cellIs" priority="24" dxfId="7" operator="equal" stopIfTrue="1">
      <formula>"III"</formula>
    </cfRule>
    <cfRule type="cellIs" priority="25" dxfId="6" operator="equal" stopIfTrue="1">
      <formula>"II"</formula>
    </cfRule>
    <cfRule type="cellIs" priority="26" dxfId="4" operator="equal" stopIfTrue="1">
      <formula>"I"</formula>
    </cfRule>
  </conditionalFormatting>
  <conditionalFormatting sqref="T11">
    <cfRule type="cellIs" priority="21" dxfId="4" operator="equal" stopIfTrue="1">
      <formula>"No Aceptable"</formula>
    </cfRule>
    <cfRule type="cellIs" priority="22" dxfId="3" operator="equal" stopIfTrue="1">
      <formula>"Aceptable"</formula>
    </cfRule>
  </conditionalFormatting>
  <conditionalFormatting sqref="T11">
    <cfRule type="cellIs" priority="20" dxfId="2" operator="equal" stopIfTrue="1">
      <formula>"No Aceptable o Aceptable Con Control Especifico"</formula>
    </cfRule>
  </conditionalFormatting>
  <conditionalFormatting sqref="T11">
    <cfRule type="containsText" priority="19" dxfId="0" operator="containsText" stopIfTrue="1" text="Mejorable">
      <formula>NOT(ISERROR(SEARCH("Mejorable",valvulas!T11)))</formula>
    </cfRule>
  </conditionalFormatting>
  <dataValidations count="4">
    <dataValidation type="whole" allowBlank="1" showInputMessage="1" showErrorMessage="1" prompt="1 Esporadica (EE)_x000a_2 Ocasional (EO)_x000a_3 Frecuente (EF)_x000a_4 continua (EC)" sqref="N11:N38">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38">
      <formula1>10</formula1>
      <formula2>100</formula2>
    </dataValidation>
    <dataValidation type="list" allowBlank="1" showInputMessage="1" showErrorMessage="1" sqref="E11 E21 E30">
      <formula1>Hoja2!$A$2:$A$82</formula1>
    </dataValidation>
    <dataValidation type="list" allowBlank="1" showInputMessage="1" showErrorMessage="1" sqref="H11:H38">
      <formula1>Hoja1!$A$2:$A$445</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2017-05-03T17:19:33Z</dcterms:modified>
  <cp:category/>
  <cp:version/>
  <cp:contentType/>
  <cp:contentStatus/>
</cp:coreProperties>
</file>