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administrativo" sheetId="1" r:id="rId1"/>
    <sheet name="medidores" sheetId="4" r:id="rId2"/>
    <sheet name="cartera" sheetId="5" r:id="rId3"/>
    <sheet name="solicitudes" sheetId="6" r:id="rId4"/>
    <sheet name="medición" sheetId="7" r:id="rId5"/>
    <sheet name="Hoja1" sheetId="2" r:id="rId6"/>
    <sheet name="Hoja2" sheetId="3" r:id="rId7"/>
  </sheets>
  <definedNames>
    <definedName name="_xlnm._FilterDatabase" localSheetId="0" hidden="1">administrativo!$A$10:$JP$101</definedName>
    <definedName name="_xlnm._FilterDatabase" localSheetId="2" hidden="1">cartera!$A$10:$JP$23</definedName>
    <definedName name="_xlnm._FilterDatabase" localSheetId="4" hidden="1">medición!$A$10:$JP$23</definedName>
    <definedName name="_xlnm._FilterDatabase" localSheetId="1" hidden="1">medidores!$A$10:$JP$33</definedName>
    <definedName name="_xlnm._FilterDatabase" localSheetId="3" hidden="1">solicitudes!$A$10:$JP$52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6" l="1"/>
  <c r="AA82" i="1" l="1"/>
  <c r="V82" i="1"/>
  <c r="P82" i="1"/>
  <c r="R82" i="1" s="1"/>
  <c r="L82" i="1"/>
  <c r="K82" i="1"/>
  <c r="I82" i="1"/>
  <c r="G82" i="1"/>
  <c r="AA81" i="1"/>
  <c r="V81" i="1"/>
  <c r="P81" i="1"/>
  <c r="R81" i="1" s="1"/>
  <c r="L81" i="1"/>
  <c r="K81" i="1"/>
  <c r="I81" i="1"/>
  <c r="G81" i="1"/>
  <c r="AA80" i="1"/>
  <c r="V80" i="1"/>
  <c r="P80" i="1"/>
  <c r="R80" i="1" s="1"/>
  <c r="L80" i="1"/>
  <c r="K80" i="1"/>
  <c r="I80" i="1"/>
  <c r="G80" i="1"/>
  <c r="AA79" i="1"/>
  <c r="V79" i="1"/>
  <c r="P79" i="1"/>
  <c r="Q79" i="1" s="1"/>
  <c r="S79" i="1" s="1"/>
  <c r="T79" i="1" s="1"/>
  <c r="L79" i="1"/>
  <c r="K79" i="1"/>
  <c r="I79" i="1"/>
  <c r="G79" i="1"/>
  <c r="AA78" i="1"/>
  <c r="V78" i="1"/>
  <c r="P78" i="1"/>
  <c r="R78" i="1" s="1"/>
  <c r="L78" i="1"/>
  <c r="K78" i="1"/>
  <c r="I78" i="1"/>
  <c r="G78" i="1"/>
  <c r="AA77" i="1"/>
  <c r="V77" i="1"/>
  <c r="P77" i="1"/>
  <c r="R77" i="1" s="1"/>
  <c r="L77" i="1"/>
  <c r="K77" i="1"/>
  <c r="I77" i="1"/>
  <c r="G77" i="1"/>
  <c r="AA76" i="1"/>
  <c r="V76" i="1"/>
  <c r="P76" i="1"/>
  <c r="R76" i="1" s="1"/>
  <c r="L76" i="1"/>
  <c r="K76" i="1"/>
  <c r="I76" i="1"/>
  <c r="G76" i="1"/>
  <c r="AA75" i="1"/>
  <c r="V75" i="1"/>
  <c r="P75" i="1"/>
  <c r="Q75" i="1" s="1"/>
  <c r="S75" i="1" s="1"/>
  <c r="T75" i="1" s="1"/>
  <c r="L75" i="1"/>
  <c r="K75" i="1"/>
  <c r="I75" i="1"/>
  <c r="G75" i="1"/>
  <c r="AA74" i="1"/>
  <c r="V74" i="1"/>
  <c r="P74" i="1"/>
  <c r="R74" i="1" s="1"/>
  <c r="L74" i="1"/>
  <c r="K74" i="1"/>
  <c r="I74" i="1"/>
  <c r="G74" i="1"/>
  <c r="D74" i="1"/>
  <c r="C74" i="1"/>
  <c r="G60" i="1"/>
  <c r="I60" i="1"/>
  <c r="K60" i="1"/>
  <c r="L60" i="1"/>
  <c r="P60" i="1"/>
  <c r="Q60" i="1" s="1"/>
  <c r="S60" i="1" s="1"/>
  <c r="T60" i="1" s="1"/>
  <c r="V60" i="1"/>
  <c r="AA60" i="1"/>
  <c r="Q77" i="1" l="1"/>
  <c r="S77" i="1" s="1"/>
  <c r="T77" i="1" s="1"/>
  <c r="Q78" i="1"/>
  <c r="S78" i="1" s="1"/>
  <c r="T78" i="1" s="1"/>
  <c r="Q74" i="1"/>
  <c r="S74" i="1" s="1"/>
  <c r="T74" i="1" s="1"/>
  <c r="Q81" i="1"/>
  <c r="S81" i="1" s="1"/>
  <c r="T81" i="1" s="1"/>
  <c r="Q82" i="1"/>
  <c r="S82" i="1" s="1"/>
  <c r="T82" i="1" s="1"/>
  <c r="R75" i="1"/>
  <c r="R79" i="1"/>
  <c r="Q76" i="1"/>
  <c r="S76" i="1" s="1"/>
  <c r="T76" i="1" s="1"/>
  <c r="Q80" i="1"/>
  <c r="S80" i="1" s="1"/>
  <c r="T80" i="1" s="1"/>
  <c r="R60" i="1"/>
  <c r="AA23" i="7" l="1"/>
  <c r="V23" i="7"/>
  <c r="P23" i="7"/>
  <c r="Q23" i="7" s="1"/>
  <c r="S23" i="7" s="1"/>
  <c r="T23" i="7" s="1"/>
  <c r="L23" i="7"/>
  <c r="K23" i="7"/>
  <c r="I23" i="7"/>
  <c r="G23" i="7"/>
  <c r="AA22" i="7"/>
  <c r="V22" i="7"/>
  <c r="P22" i="7"/>
  <c r="Q22" i="7" s="1"/>
  <c r="S22" i="7" s="1"/>
  <c r="T22" i="7" s="1"/>
  <c r="L22" i="7"/>
  <c r="K22" i="7"/>
  <c r="I22" i="7"/>
  <c r="G22" i="7"/>
  <c r="AA21" i="7"/>
  <c r="V21" i="7"/>
  <c r="P21" i="7"/>
  <c r="R21" i="7" s="1"/>
  <c r="L21" i="7"/>
  <c r="K21" i="7"/>
  <c r="I21" i="7"/>
  <c r="G21" i="7"/>
  <c r="AA20" i="7"/>
  <c r="V20" i="7"/>
  <c r="P20" i="7"/>
  <c r="Q20" i="7" s="1"/>
  <c r="S20" i="7" s="1"/>
  <c r="T20" i="7" s="1"/>
  <c r="L20" i="7"/>
  <c r="K20" i="7"/>
  <c r="I20" i="7"/>
  <c r="G20" i="7"/>
  <c r="AA19" i="7"/>
  <c r="V19" i="7"/>
  <c r="P19" i="7"/>
  <c r="Q19" i="7" s="1"/>
  <c r="S19" i="7" s="1"/>
  <c r="T19" i="7" s="1"/>
  <c r="L19" i="7"/>
  <c r="K19" i="7"/>
  <c r="I19" i="7"/>
  <c r="G19" i="7"/>
  <c r="AA18" i="7"/>
  <c r="V18" i="7"/>
  <c r="P18" i="7"/>
  <c r="Q18" i="7" s="1"/>
  <c r="S18" i="7" s="1"/>
  <c r="T18" i="7" s="1"/>
  <c r="L18" i="7"/>
  <c r="K18" i="7"/>
  <c r="I18" i="7"/>
  <c r="G18" i="7"/>
  <c r="AA17" i="7"/>
  <c r="V17" i="7"/>
  <c r="P17" i="7"/>
  <c r="R17" i="7" s="1"/>
  <c r="L17" i="7"/>
  <c r="K17" i="7"/>
  <c r="I17" i="7"/>
  <c r="G17" i="7"/>
  <c r="AA16" i="7"/>
  <c r="V16" i="7"/>
  <c r="P16" i="7"/>
  <c r="Q16" i="7" s="1"/>
  <c r="S16" i="7" s="1"/>
  <c r="T16" i="7" s="1"/>
  <c r="L16" i="7"/>
  <c r="K16" i="7"/>
  <c r="I16" i="7"/>
  <c r="G16" i="7"/>
  <c r="AA15" i="7"/>
  <c r="V15" i="7"/>
  <c r="P15" i="7"/>
  <c r="Q15" i="7" s="1"/>
  <c r="S15" i="7" s="1"/>
  <c r="T15" i="7" s="1"/>
  <c r="L15" i="7"/>
  <c r="K15" i="7"/>
  <c r="I15" i="7"/>
  <c r="G15" i="7"/>
  <c r="AA14" i="7"/>
  <c r="V14" i="7"/>
  <c r="P14" i="7"/>
  <c r="Q14" i="7" s="1"/>
  <c r="S14" i="7" s="1"/>
  <c r="T14" i="7" s="1"/>
  <c r="L14" i="7"/>
  <c r="K14" i="7"/>
  <c r="I14" i="7"/>
  <c r="G14" i="7"/>
  <c r="AA13" i="7"/>
  <c r="V13" i="7"/>
  <c r="P13" i="7"/>
  <c r="R13" i="7" s="1"/>
  <c r="L13" i="7"/>
  <c r="K13" i="7"/>
  <c r="I13" i="7"/>
  <c r="G13" i="7"/>
  <c r="AA12" i="7"/>
  <c r="V12" i="7"/>
  <c r="P12" i="7"/>
  <c r="Q12" i="7" s="1"/>
  <c r="S12" i="7" s="1"/>
  <c r="T12" i="7" s="1"/>
  <c r="L12" i="7"/>
  <c r="K12" i="7"/>
  <c r="I12" i="7"/>
  <c r="G12" i="7"/>
  <c r="AA11" i="7"/>
  <c r="V11" i="7"/>
  <c r="P11" i="7"/>
  <c r="Q11" i="7" s="1"/>
  <c r="S11" i="7" s="1"/>
  <c r="T11" i="7" s="1"/>
  <c r="L11" i="7"/>
  <c r="K11" i="7"/>
  <c r="I11" i="7"/>
  <c r="G11" i="7"/>
  <c r="D11" i="7"/>
  <c r="C11" i="7"/>
  <c r="AA52" i="6"/>
  <c r="V52" i="6"/>
  <c r="P52" i="6"/>
  <c r="R52" i="6" s="1"/>
  <c r="L52" i="6"/>
  <c r="K52" i="6"/>
  <c r="I52" i="6"/>
  <c r="G52" i="6"/>
  <c r="AA51" i="6"/>
  <c r="V51" i="6"/>
  <c r="R51" i="6"/>
  <c r="P51" i="6"/>
  <c r="Q51" i="6" s="1"/>
  <c r="S51" i="6" s="1"/>
  <c r="T51" i="6" s="1"/>
  <c r="L51" i="6"/>
  <c r="K51" i="6"/>
  <c r="I51" i="6"/>
  <c r="G51" i="6"/>
  <c r="AA50" i="6"/>
  <c r="V50" i="6"/>
  <c r="P50" i="6"/>
  <c r="R50" i="6" s="1"/>
  <c r="L50" i="6"/>
  <c r="K50" i="6"/>
  <c r="I50" i="6"/>
  <c r="G50" i="6"/>
  <c r="AA49" i="6"/>
  <c r="V49" i="6"/>
  <c r="P49" i="6"/>
  <c r="R49" i="6" s="1"/>
  <c r="L49" i="6"/>
  <c r="K49" i="6"/>
  <c r="I49" i="6"/>
  <c r="G49" i="6"/>
  <c r="AA48" i="6"/>
  <c r="V48" i="6"/>
  <c r="Q48" i="6"/>
  <c r="S48" i="6" s="1"/>
  <c r="T48" i="6" s="1"/>
  <c r="P48" i="6"/>
  <c r="R48" i="6" s="1"/>
  <c r="L48" i="6"/>
  <c r="K48" i="6"/>
  <c r="I48" i="6"/>
  <c r="G48" i="6"/>
  <c r="AA47" i="6"/>
  <c r="V47" i="6"/>
  <c r="P47" i="6"/>
  <c r="R47" i="6" s="1"/>
  <c r="L47" i="6"/>
  <c r="K47" i="6"/>
  <c r="I47" i="6"/>
  <c r="G47" i="6"/>
  <c r="AA46" i="6"/>
  <c r="V46" i="6"/>
  <c r="P46" i="6"/>
  <c r="R46" i="6" s="1"/>
  <c r="L46" i="6"/>
  <c r="K46" i="6"/>
  <c r="I46" i="6"/>
  <c r="G46" i="6"/>
  <c r="AA45" i="6"/>
  <c r="V45" i="6"/>
  <c r="P45" i="6"/>
  <c r="R45" i="6" s="1"/>
  <c r="L45" i="6"/>
  <c r="K45" i="6"/>
  <c r="I45" i="6"/>
  <c r="G45" i="6"/>
  <c r="AA44" i="6"/>
  <c r="V44" i="6"/>
  <c r="P44" i="6"/>
  <c r="R44" i="6" s="1"/>
  <c r="L44" i="6"/>
  <c r="K44" i="6"/>
  <c r="I44" i="6"/>
  <c r="G44" i="6"/>
  <c r="AA43" i="6"/>
  <c r="V43" i="6"/>
  <c r="P43" i="6"/>
  <c r="R43" i="6" s="1"/>
  <c r="L43" i="6"/>
  <c r="K43" i="6"/>
  <c r="I43" i="6"/>
  <c r="G43" i="6"/>
  <c r="AA42" i="6"/>
  <c r="V42" i="6"/>
  <c r="P42" i="6"/>
  <c r="R42" i="6" s="1"/>
  <c r="L42" i="6"/>
  <c r="K42" i="6"/>
  <c r="I42" i="6"/>
  <c r="G42" i="6"/>
  <c r="AA41" i="6"/>
  <c r="V41" i="6"/>
  <c r="P41" i="6"/>
  <c r="R41" i="6" s="1"/>
  <c r="L41" i="6"/>
  <c r="K41" i="6"/>
  <c r="I41" i="6"/>
  <c r="G41" i="6"/>
  <c r="AA40" i="6"/>
  <c r="V40" i="6"/>
  <c r="P40" i="6"/>
  <c r="R40" i="6" s="1"/>
  <c r="L40" i="6"/>
  <c r="K40" i="6"/>
  <c r="I40" i="6"/>
  <c r="G40" i="6"/>
  <c r="AA39" i="6"/>
  <c r="V39" i="6"/>
  <c r="P39" i="6"/>
  <c r="R39" i="6" s="1"/>
  <c r="L39" i="6"/>
  <c r="K39" i="6"/>
  <c r="I39" i="6"/>
  <c r="G39" i="6"/>
  <c r="AA38" i="6"/>
  <c r="V38" i="6"/>
  <c r="P38" i="6"/>
  <c r="L38" i="6"/>
  <c r="K38" i="6"/>
  <c r="I38" i="6"/>
  <c r="G38" i="6"/>
  <c r="AA37" i="6"/>
  <c r="V37" i="6"/>
  <c r="P37" i="6"/>
  <c r="R37" i="6" s="1"/>
  <c r="L37" i="6"/>
  <c r="K37" i="6"/>
  <c r="I37" i="6"/>
  <c r="G37" i="6"/>
  <c r="AA36" i="6"/>
  <c r="V36" i="6"/>
  <c r="P36" i="6"/>
  <c r="R36" i="6" s="1"/>
  <c r="L36" i="6"/>
  <c r="K36" i="6"/>
  <c r="I36" i="6"/>
  <c r="G36" i="6"/>
  <c r="AA35" i="6"/>
  <c r="V35" i="6"/>
  <c r="P35" i="6"/>
  <c r="Q35" i="6" s="1"/>
  <c r="S35" i="6" s="1"/>
  <c r="T35" i="6" s="1"/>
  <c r="L35" i="6"/>
  <c r="K35" i="6"/>
  <c r="I35" i="6"/>
  <c r="G35" i="6"/>
  <c r="AA34" i="6"/>
  <c r="V34" i="6"/>
  <c r="P34" i="6"/>
  <c r="Q34" i="6" s="1"/>
  <c r="S34" i="6" s="1"/>
  <c r="T34" i="6" s="1"/>
  <c r="L34" i="6"/>
  <c r="K34" i="6"/>
  <c r="I34" i="6"/>
  <c r="G34" i="6"/>
  <c r="AA33" i="6"/>
  <c r="V33" i="6"/>
  <c r="P33" i="6"/>
  <c r="Q33" i="6" s="1"/>
  <c r="S33" i="6" s="1"/>
  <c r="T33" i="6" s="1"/>
  <c r="L33" i="6"/>
  <c r="K33" i="6"/>
  <c r="I33" i="6"/>
  <c r="G33" i="6"/>
  <c r="AA32" i="6"/>
  <c r="V32" i="6"/>
  <c r="P32" i="6"/>
  <c r="R32" i="6" s="1"/>
  <c r="L32" i="6"/>
  <c r="K32" i="6"/>
  <c r="I32" i="6"/>
  <c r="G32" i="6"/>
  <c r="AA31" i="6"/>
  <c r="V31" i="6"/>
  <c r="P31" i="6"/>
  <c r="R31" i="6" s="1"/>
  <c r="L31" i="6"/>
  <c r="K31" i="6"/>
  <c r="I31" i="6"/>
  <c r="G31" i="6"/>
  <c r="AA30" i="6"/>
  <c r="V30" i="6"/>
  <c r="P30" i="6"/>
  <c r="Q30" i="6" s="1"/>
  <c r="S30" i="6" s="1"/>
  <c r="T30" i="6" s="1"/>
  <c r="L30" i="6"/>
  <c r="K30" i="6"/>
  <c r="I30" i="6"/>
  <c r="G30" i="6"/>
  <c r="AA29" i="6"/>
  <c r="V29" i="6"/>
  <c r="P29" i="6"/>
  <c r="Q29" i="6" s="1"/>
  <c r="S29" i="6" s="1"/>
  <c r="T29" i="6" s="1"/>
  <c r="L29" i="6"/>
  <c r="K29" i="6"/>
  <c r="I29" i="6"/>
  <c r="G29" i="6"/>
  <c r="AA28" i="6"/>
  <c r="V28" i="6"/>
  <c r="P28" i="6"/>
  <c r="R28" i="6" s="1"/>
  <c r="L28" i="6"/>
  <c r="K28" i="6"/>
  <c r="I28" i="6"/>
  <c r="G28" i="6"/>
  <c r="AA27" i="6"/>
  <c r="V27" i="6"/>
  <c r="P27" i="6"/>
  <c r="R27" i="6" s="1"/>
  <c r="L27" i="6"/>
  <c r="K27" i="6"/>
  <c r="I27" i="6"/>
  <c r="G27" i="6"/>
  <c r="AA26" i="6"/>
  <c r="V26" i="6"/>
  <c r="P26" i="6"/>
  <c r="Q26" i="6" s="1"/>
  <c r="S26" i="6" s="1"/>
  <c r="T26" i="6" s="1"/>
  <c r="L26" i="6"/>
  <c r="K26" i="6"/>
  <c r="I26" i="6"/>
  <c r="G26" i="6"/>
  <c r="AA25" i="6"/>
  <c r="V25" i="6"/>
  <c r="P25" i="6"/>
  <c r="Q25" i="6" s="1"/>
  <c r="S25" i="6" s="1"/>
  <c r="T25" i="6" s="1"/>
  <c r="L25" i="6"/>
  <c r="K25" i="6"/>
  <c r="I25" i="6"/>
  <c r="G25" i="6"/>
  <c r="AA24" i="6"/>
  <c r="V24" i="6"/>
  <c r="P24" i="6"/>
  <c r="R24" i="6" s="1"/>
  <c r="L24" i="6"/>
  <c r="K24" i="6"/>
  <c r="I24" i="6"/>
  <c r="G24" i="6"/>
  <c r="AA23" i="6"/>
  <c r="V23" i="6"/>
  <c r="P23" i="6"/>
  <c r="R23" i="6" s="1"/>
  <c r="L23" i="6"/>
  <c r="K23" i="6"/>
  <c r="I23" i="6"/>
  <c r="G23" i="6"/>
  <c r="AA22" i="6"/>
  <c r="V22" i="6"/>
  <c r="P22" i="6"/>
  <c r="Q22" i="6" s="1"/>
  <c r="S22" i="6" s="1"/>
  <c r="T22" i="6" s="1"/>
  <c r="L22" i="6"/>
  <c r="K22" i="6"/>
  <c r="I22" i="6"/>
  <c r="G22" i="6"/>
  <c r="AA21" i="6"/>
  <c r="V21" i="6"/>
  <c r="P21" i="6"/>
  <c r="Q21" i="6" s="1"/>
  <c r="S21" i="6" s="1"/>
  <c r="T21" i="6" s="1"/>
  <c r="L21" i="6"/>
  <c r="K21" i="6"/>
  <c r="I21" i="6"/>
  <c r="G21" i="6"/>
  <c r="D21" i="6"/>
  <c r="C21" i="6"/>
  <c r="AA20" i="6"/>
  <c r="V20" i="6"/>
  <c r="P20" i="6"/>
  <c r="R20" i="6" s="1"/>
  <c r="L20" i="6"/>
  <c r="K20" i="6"/>
  <c r="I20" i="6"/>
  <c r="G20" i="6"/>
  <c r="AA19" i="6"/>
  <c r="V19" i="6"/>
  <c r="P19" i="6"/>
  <c r="Q19" i="6" s="1"/>
  <c r="S19" i="6" s="1"/>
  <c r="T19" i="6" s="1"/>
  <c r="L19" i="6"/>
  <c r="K19" i="6"/>
  <c r="I19" i="6"/>
  <c r="G19" i="6"/>
  <c r="AA18" i="6"/>
  <c r="V18" i="6"/>
  <c r="P18" i="6"/>
  <c r="Q18" i="6" s="1"/>
  <c r="S18" i="6" s="1"/>
  <c r="T18" i="6" s="1"/>
  <c r="L18" i="6"/>
  <c r="K18" i="6"/>
  <c r="I18" i="6"/>
  <c r="AA17" i="6"/>
  <c r="V17" i="6"/>
  <c r="P17" i="6"/>
  <c r="Q17" i="6" s="1"/>
  <c r="S17" i="6" s="1"/>
  <c r="T17" i="6" s="1"/>
  <c r="L17" i="6"/>
  <c r="K17" i="6"/>
  <c r="I17" i="6"/>
  <c r="G17" i="6"/>
  <c r="AA16" i="6"/>
  <c r="V16" i="6"/>
  <c r="P16" i="6"/>
  <c r="R16" i="6" s="1"/>
  <c r="L16" i="6"/>
  <c r="K16" i="6"/>
  <c r="I16" i="6"/>
  <c r="G16" i="6"/>
  <c r="AA15" i="6"/>
  <c r="V15" i="6"/>
  <c r="P15" i="6"/>
  <c r="Q15" i="6" s="1"/>
  <c r="S15" i="6" s="1"/>
  <c r="T15" i="6" s="1"/>
  <c r="L15" i="6"/>
  <c r="K15" i="6"/>
  <c r="I15" i="6"/>
  <c r="G15" i="6"/>
  <c r="AA14" i="6"/>
  <c r="V14" i="6"/>
  <c r="P14" i="6"/>
  <c r="Q14" i="6" s="1"/>
  <c r="S14" i="6" s="1"/>
  <c r="T14" i="6" s="1"/>
  <c r="L14" i="6"/>
  <c r="K14" i="6"/>
  <c r="I14" i="6"/>
  <c r="G14" i="6"/>
  <c r="AA13" i="6"/>
  <c r="V13" i="6"/>
  <c r="P13" i="6"/>
  <c r="Q13" i="6" s="1"/>
  <c r="S13" i="6" s="1"/>
  <c r="T13" i="6" s="1"/>
  <c r="L13" i="6"/>
  <c r="K13" i="6"/>
  <c r="I13" i="6"/>
  <c r="G13" i="6"/>
  <c r="AA12" i="6"/>
  <c r="V12" i="6"/>
  <c r="P12" i="6"/>
  <c r="R12" i="6" s="1"/>
  <c r="L12" i="6"/>
  <c r="K12" i="6"/>
  <c r="I12" i="6"/>
  <c r="G12" i="6"/>
  <c r="AA11" i="6"/>
  <c r="V11" i="6"/>
  <c r="P11" i="6"/>
  <c r="R11" i="6" s="1"/>
  <c r="L11" i="6"/>
  <c r="K11" i="6"/>
  <c r="I11" i="6"/>
  <c r="G11" i="6"/>
  <c r="D11" i="6"/>
  <c r="C11" i="6"/>
  <c r="AA23" i="5"/>
  <c r="V23" i="5"/>
  <c r="P23" i="5"/>
  <c r="Q23" i="5" s="1"/>
  <c r="S23" i="5" s="1"/>
  <c r="T23" i="5" s="1"/>
  <c r="L23" i="5"/>
  <c r="K23" i="5"/>
  <c r="I23" i="5"/>
  <c r="G23" i="5"/>
  <c r="AA22" i="5"/>
  <c r="V22" i="5"/>
  <c r="P22" i="5"/>
  <c r="R22" i="5" s="1"/>
  <c r="L22" i="5"/>
  <c r="K22" i="5"/>
  <c r="I22" i="5"/>
  <c r="G22" i="5"/>
  <c r="AA21" i="5"/>
  <c r="V21" i="5"/>
  <c r="P21" i="5"/>
  <c r="R21" i="5" s="1"/>
  <c r="L21" i="5"/>
  <c r="K21" i="5"/>
  <c r="I21" i="5"/>
  <c r="G21" i="5"/>
  <c r="AA20" i="5"/>
  <c r="V20" i="5"/>
  <c r="P20" i="5"/>
  <c r="R20" i="5" s="1"/>
  <c r="L20" i="5"/>
  <c r="K20" i="5"/>
  <c r="I20" i="5"/>
  <c r="G20" i="5"/>
  <c r="AA19" i="5"/>
  <c r="V19" i="5"/>
  <c r="P19" i="5"/>
  <c r="Q19" i="5" s="1"/>
  <c r="S19" i="5" s="1"/>
  <c r="T19" i="5" s="1"/>
  <c r="L19" i="5"/>
  <c r="K19" i="5"/>
  <c r="I19" i="5"/>
  <c r="G19" i="5"/>
  <c r="AA18" i="5"/>
  <c r="V18" i="5"/>
  <c r="P18" i="5"/>
  <c r="R18" i="5" s="1"/>
  <c r="L18" i="5"/>
  <c r="K18" i="5"/>
  <c r="I18" i="5"/>
  <c r="G18" i="5"/>
  <c r="AA17" i="5"/>
  <c r="V17" i="5"/>
  <c r="P17" i="5"/>
  <c r="R17" i="5" s="1"/>
  <c r="L17" i="5"/>
  <c r="K17" i="5"/>
  <c r="I17" i="5"/>
  <c r="G17" i="5"/>
  <c r="AA16" i="5"/>
  <c r="V16" i="5"/>
  <c r="P16" i="5"/>
  <c r="R16" i="5" s="1"/>
  <c r="L16" i="5"/>
  <c r="K16" i="5"/>
  <c r="I16" i="5"/>
  <c r="G16" i="5"/>
  <c r="AA15" i="5"/>
  <c r="V15" i="5"/>
  <c r="P15" i="5"/>
  <c r="R15" i="5" s="1"/>
  <c r="L15" i="5"/>
  <c r="K15" i="5"/>
  <c r="I15" i="5"/>
  <c r="G15" i="5"/>
  <c r="AA14" i="5"/>
  <c r="V14" i="5"/>
  <c r="P14" i="5"/>
  <c r="R14" i="5" s="1"/>
  <c r="L14" i="5"/>
  <c r="K14" i="5"/>
  <c r="I14" i="5"/>
  <c r="G14" i="5"/>
  <c r="AA13" i="5"/>
  <c r="V13" i="5"/>
  <c r="P13" i="5"/>
  <c r="Q13" i="5" s="1"/>
  <c r="S13" i="5" s="1"/>
  <c r="T13" i="5" s="1"/>
  <c r="L13" i="5"/>
  <c r="K13" i="5"/>
  <c r="I13" i="5"/>
  <c r="G13" i="5"/>
  <c r="AA12" i="5"/>
  <c r="V12" i="5"/>
  <c r="P12" i="5"/>
  <c r="R12" i="5" s="1"/>
  <c r="L12" i="5"/>
  <c r="K12" i="5"/>
  <c r="I12" i="5"/>
  <c r="G12" i="5"/>
  <c r="AA11" i="5"/>
  <c r="V11" i="5"/>
  <c r="P11" i="5"/>
  <c r="R11" i="5" s="1"/>
  <c r="L11" i="5"/>
  <c r="K11" i="5"/>
  <c r="I11" i="5"/>
  <c r="G11" i="5"/>
  <c r="D11" i="5"/>
  <c r="C11" i="5"/>
  <c r="AA33" i="4"/>
  <c r="V33" i="4"/>
  <c r="P33" i="4"/>
  <c r="Q33" i="4" s="1"/>
  <c r="S33" i="4" s="1"/>
  <c r="T33" i="4" s="1"/>
  <c r="L33" i="4"/>
  <c r="K33" i="4"/>
  <c r="I33" i="4"/>
  <c r="G33" i="4"/>
  <c r="AA32" i="4"/>
  <c r="V32" i="4"/>
  <c r="P32" i="4"/>
  <c r="Q32" i="4" s="1"/>
  <c r="S32" i="4" s="1"/>
  <c r="T32" i="4" s="1"/>
  <c r="L32" i="4"/>
  <c r="K32" i="4"/>
  <c r="I32" i="4"/>
  <c r="G32" i="4"/>
  <c r="AA31" i="4"/>
  <c r="V31" i="4"/>
  <c r="P31" i="4"/>
  <c r="R31" i="4" s="1"/>
  <c r="L31" i="4"/>
  <c r="K31" i="4"/>
  <c r="I31" i="4"/>
  <c r="G31" i="4"/>
  <c r="AA30" i="4"/>
  <c r="V30" i="4"/>
  <c r="P30" i="4"/>
  <c r="R30" i="4" s="1"/>
  <c r="L30" i="4"/>
  <c r="K30" i="4"/>
  <c r="I30" i="4"/>
  <c r="G30" i="4"/>
  <c r="AA29" i="4"/>
  <c r="V29" i="4"/>
  <c r="P29" i="4"/>
  <c r="Q29" i="4" s="1"/>
  <c r="S29" i="4" s="1"/>
  <c r="T29" i="4" s="1"/>
  <c r="L29" i="4"/>
  <c r="K29" i="4"/>
  <c r="I29" i="4"/>
  <c r="G29" i="4"/>
  <c r="AA28" i="4"/>
  <c r="V28" i="4"/>
  <c r="P28" i="4"/>
  <c r="Q28" i="4" s="1"/>
  <c r="S28" i="4" s="1"/>
  <c r="T28" i="4" s="1"/>
  <c r="L28" i="4"/>
  <c r="K28" i="4"/>
  <c r="I28" i="4"/>
  <c r="G28" i="4"/>
  <c r="AA27" i="4"/>
  <c r="V27" i="4"/>
  <c r="P27" i="4"/>
  <c r="R27" i="4" s="1"/>
  <c r="L27" i="4"/>
  <c r="K27" i="4"/>
  <c r="I27" i="4"/>
  <c r="G27" i="4"/>
  <c r="AA26" i="4"/>
  <c r="V26" i="4"/>
  <c r="P26" i="4"/>
  <c r="R26" i="4" s="1"/>
  <c r="L26" i="4"/>
  <c r="K26" i="4"/>
  <c r="I26" i="4"/>
  <c r="G26" i="4"/>
  <c r="AA25" i="4"/>
  <c r="V25" i="4"/>
  <c r="P25" i="4"/>
  <c r="Q25" i="4" s="1"/>
  <c r="S25" i="4" s="1"/>
  <c r="T25" i="4" s="1"/>
  <c r="L25" i="4"/>
  <c r="K25" i="4"/>
  <c r="I25" i="4"/>
  <c r="G25" i="4"/>
  <c r="AA24" i="4"/>
  <c r="V24" i="4"/>
  <c r="P24" i="4"/>
  <c r="R24" i="4" s="1"/>
  <c r="L24" i="4"/>
  <c r="K24" i="4"/>
  <c r="I24" i="4"/>
  <c r="G24" i="4"/>
  <c r="AA23" i="4"/>
  <c r="V23" i="4"/>
  <c r="P23" i="4"/>
  <c r="R23" i="4" s="1"/>
  <c r="L23" i="4"/>
  <c r="K23" i="4"/>
  <c r="I23" i="4"/>
  <c r="G23" i="4"/>
  <c r="AA22" i="4"/>
  <c r="V22" i="4"/>
  <c r="P22" i="4"/>
  <c r="Q22" i="4" s="1"/>
  <c r="S22" i="4" s="1"/>
  <c r="T22" i="4" s="1"/>
  <c r="L22" i="4"/>
  <c r="K22" i="4"/>
  <c r="I22" i="4"/>
  <c r="G22" i="4"/>
  <c r="D22" i="4"/>
  <c r="C22" i="4"/>
  <c r="AA21" i="4"/>
  <c r="V21" i="4"/>
  <c r="P21" i="4"/>
  <c r="Q21" i="4" s="1"/>
  <c r="S21" i="4" s="1"/>
  <c r="T21" i="4" s="1"/>
  <c r="L21" i="4"/>
  <c r="K21" i="4"/>
  <c r="I21" i="4"/>
  <c r="G21" i="4"/>
  <c r="AA20" i="4"/>
  <c r="V20" i="4"/>
  <c r="P20" i="4"/>
  <c r="R20" i="4" s="1"/>
  <c r="L20" i="4"/>
  <c r="K20" i="4"/>
  <c r="I20" i="4"/>
  <c r="G20" i="4"/>
  <c r="AA19" i="4"/>
  <c r="V19" i="4"/>
  <c r="P19" i="4"/>
  <c r="Q19" i="4" s="1"/>
  <c r="S19" i="4" s="1"/>
  <c r="T19" i="4" s="1"/>
  <c r="L19" i="4"/>
  <c r="K19" i="4"/>
  <c r="I19" i="4"/>
  <c r="G19" i="4"/>
  <c r="AA18" i="4"/>
  <c r="V18" i="4"/>
  <c r="P18" i="4"/>
  <c r="Q18" i="4" s="1"/>
  <c r="S18" i="4" s="1"/>
  <c r="T18" i="4" s="1"/>
  <c r="L18" i="4"/>
  <c r="K18" i="4"/>
  <c r="I18" i="4"/>
  <c r="G18" i="4"/>
  <c r="AA17" i="4"/>
  <c r="V17" i="4"/>
  <c r="P17" i="4"/>
  <c r="Q17" i="4" s="1"/>
  <c r="S17" i="4" s="1"/>
  <c r="T17" i="4" s="1"/>
  <c r="L17" i="4"/>
  <c r="K17" i="4"/>
  <c r="I17" i="4"/>
  <c r="G17" i="4"/>
  <c r="AA16" i="4"/>
  <c r="V16" i="4"/>
  <c r="P16" i="4"/>
  <c r="R16" i="4" s="1"/>
  <c r="L16" i="4"/>
  <c r="K16" i="4"/>
  <c r="I16" i="4"/>
  <c r="G16" i="4"/>
  <c r="AA15" i="4"/>
  <c r="V15" i="4"/>
  <c r="P15" i="4"/>
  <c r="Q15" i="4" s="1"/>
  <c r="S15" i="4" s="1"/>
  <c r="T15" i="4" s="1"/>
  <c r="L15" i="4"/>
  <c r="K15" i="4"/>
  <c r="I15" i="4"/>
  <c r="G15" i="4"/>
  <c r="AA14" i="4"/>
  <c r="V14" i="4"/>
  <c r="P14" i="4"/>
  <c r="Q14" i="4" s="1"/>
  <c r="S14" i="4" s="1"/>
  <c r="T14" i="4" s="1"/>
  <c r="L14" i="4"/>
  <c r="K14" i="4"/>
  <c r="I14" i="4"/>
  <c r="G14" i="4"/>
  <c r="AA13" i="4"/>
  <c r="V13" i="4"/>
  <c r="P13" i="4"/>
  <c r="R13" i="4" s="1"/>
  <c r="L13" i="4"/>
  <c r="K13" i="4"/>
  <c r="I13" i="4"/>
  <c r="G13" i="4"/>
  <c r="AA12" i="4"/>
  <c r="V12" i="4"/>
  <c r="P12" i="4"/>
  <c r="Q12" i="4" s="1"/>
  <c r="S12" i="4" s="1"/>
  <c r="T12" i="4" s="1"/>
  <c r="L12" i="4"/>
  <c r="K12" i="4"/>
  <c r="I12" i="4"/>
  <c r="G12" i="4"/>
  <c r="AA11" i="4"/>
  <c r="V11" i="4"/>
  <c r="P11" i="4"/>
  <c r="R11" i="4" s="1"/>
  <c r="L11" i="4"/>
  <c r="K11" i="4"/>
  <c r="I11" i="4"/>
  <c r="G11" i="4"/>
  <c r="D11" i="4"/>
  <c r="C11" i="4"/>
  <c r="Q40" i="6" l="1"/>
  <c r="S40" i="6" s="1"/>
  <c r="T40" i="6" s="1"/>
  <c r="R23" i="7"/>
  <c r="Q21" i="7"/>
  <c r="S21" i="7" s="1"/>
  <c r="T21" i="7" s="1"/>
  <c r="R20" i="7"/>
  <c r="R19" i="7"/>
  <c r="Q17" i="7"/>
  <c r="S17" i="7" s="1"/>
  <c r="T17" i="7" s="1"/>
  <c r="R16" i="7"/>
  <c r="R15" i="7"/>
  <c r="Q13" i="7"/>
  <c r="S13" i="7" s="1"/>
  <c r="T13" i="7" s="1"/>
  <c r="R12" i="7"/>
  <c r="R11" i="7"/>
  <c r="Q43" i="6"/>
  <c r="S43" i="6" s="1"/>
  <c r="T43" i="6" s="1"/>
  <c r="Q41" i="6"/>
  <c r="S41" i="6" s="1"/>
  <c r="T41" i="6" s="1"/>
  <c r="Q49" i="6"/>
  <c r="S49" i="6" s="1"/>
  <c r="T49" i="6" s="1"/>
  <c r="Q39" i="6"/>
  <c r="S39" i="6" s="1"/>
  <c r="T39" i="6" s="1"/>
  <c r="Q44" i="6"/>
  <c r="S44" i="6" s="1"/>
  <c r="T44" i="6" s="1"/>
  <c r="Q47" i="6"/>
  <c r="S47" i="6" s="1"/>
  <c r="T47" i="6" s="1"/>
  <c r="Q52" i="6"/>
  <c r="S52" i="6" s="1"/>
  <c r="T52" i="6" s="1"/>
  <c r="Q45" i="6"/>
  <c r="S45" i="6" s="1"/>
  <c r="T45" i="6" s="1"/>
  <c r="Q37" i="6"/>
  <c r="S37" i="6" s="1"/>
  <c r="T37" i="6" s="1"/>
  <c r="Q36" i="6"/>
  <c r="S36" i="6" s="1"/>
  <c r="T36" i="6" s="1"/>
  <c r="R35" i="6"/>
  <c r="R34" i="6"/>
  <c r="Q32" i="6"/>
  <c r="S32" i="6" s="1"/>
  <c r="T32" i="6" s="1"/>
  <c r="Q31" i="6"/>
  <c r="S31" i="6" s="1"/>
  <c r="T31" i="6" s="1"/>
  <c r="R30" i="6"/>
  <c r="Q28" i="6"/>
  <c r="S28" i="6" s="1"/>
  <c r="T28" i="6" s="1"/>
  <c r="Q27" i="6"/>
  <c r="S27" i="6" s="1"/>
  <c r="T27" i="6" s="1"/>
  <c r="R26" i="6"/>
  <c r="Q24" i="6"/>
  <c r="S24" i="6" s="1"/>
  <c r="T24" i="6" s="1"/>
  <c r="Q23" i="6"/>
  <c r="S23" i="6" s="1"/>
  <c r="T23" i="6" s="1"/>
  <c r="R22" i="6"/>
  <c r="R19" i="6"/>
  <c r="Q20" i="6"/>
  <c r="S20" i="6" s="1"/>
  <c r="T20" i="6" s="1"/>
  <c r="R18" i="6"/>
  <c r="Q16" i="6"/>
  <c r="S16" i="6" s="1"/>
  <c r="T16" i="6" s="1"/>
  <c r="R15" i="6"/>
  <c r="R14" i="6"/>
  <c r="Q11" i="6"/>
  <c r="S11" i="6" s="1"/>
  <c r="T11" i="6" s="1"/>
  <c r="R23" i="5"/>
  <c r="Q22" i="5"/>
  <c r="S22" i="5" s="1"/>
  <c r="T22" i="5" s="1"/>
  <c r="Q20" i="5"/>
  <c r="S20" i="5" s="1"/>
  <c r="T20" i="5" s="1"/>
  <c r="R19" i="5"/>
  <c r="Q18" i="5"/>
  <c r="S18" i="5" s="1"/>
  <c r="T18" i="5" s="1"/>
  <c r="Q16" i="5"/>
  <c r="S16" i="5" s="1"/>
  <c r="T16" i="5" s="1"/>
  <c r="Q14" i="5"/>
  <c r="S14" i="5" s="1"/>
  <c r="T14" i="5" s="1"/>
  <c r="R13" i="5"/>
  <c r="Q12" i="5"/>
  <c r="S12" i="5" s="1"/>
  <c r="T12" i="5" s="1"/>
  <c r="R15" i="4"/>
  <c r="R33" i="4"/>
  <c r="Q26" i="4"/>
  <c r="S26" i="4" s="1"/>
  <c r="T26" i="4" s="1"/>
  <c r="R22" i="4"/>
  <c r="Q11" i="4"/>
  <c r="S11" i="4" s="1"/>
  <c r="T11" i="4" s="1"/>
  <c r="Q23" i="4"/>
  <c r="S23" i="4" s="1"/>
  <c r="T23" i="4" s="1"/>
  <c r="R29" i="4"/>
  <c r="Q30" i="4"/>
  <c r="S30" i="4" s="1"/>
  <c r="T30" i="4" s="1"/>
  <c r="R19" i="4"/>
  <c r="R18" i="4"/>
  <c r="R14" i="4"/>
  <c r="R14" i="7"/>
  <c r="R18" i="7"/>
  <c r="R22" i="7"/>
  <c r="Q12" i="6"/>
  <c r="S12" i="6" s="1"/>
  <c r="T12" i="6" s="1"/>
  <c r="R13" i="6"/>
  <c r="R17" i="6"/>
  <c r="R21" i="6"/>
  <c r="R25" i="6"/>
  <c r="R29" i="6"/>
  <c r="R33" i="6"/>
  <c r="R38" i="6"/>
  <c r="Q38" i="6"/>
  <c r="S38" i="6" s="1"/>
  <c r="T38" i="6" s="1"/>
  <c r="Q42" i="6"/>
  <c r="S42" i="6" s="1"/>
  <c r="T42" i="6" s="1"/>
  <c r="Q46" i="6"/>
  <c r="S46" i="6" s="1"/>
  <c r="T46" i="6" s="1"/>
  <c r="Q50" i="6"/>
  <c r="S50" i="6" s="1"/>
  <c r="T50" i="6" s="1"/>
  <c r="Q11" i="5"/>
  <c r="S11" i="5" s="1"/>
  <c r="T11" i="5" s="1"/>
  <c r="Q15" i="5"/>
  <c r="S15" i="5" s="1"/>
  <c r="T15" i="5" s="1"/>
  <c r="Q17" i="5"/>
  <c r="S17" i="5" s="1"/>
  <c r="T17" i="5" s="1"/>
  <c r="Q21" i="5"/>
  <c r="S21" i="5" s="1"/>
  <c r="T21" i="5" s="1"/>
  <c r="R12" i="4"/>
  <c r="Q13" i="4"/>
  <c r="S13" i="4" s="1"/>
  <c r="T13" i="4" s="1"/>
  <c r="R17" i="4"/>
  <c r="R21" i="4"/>
  <c r="R25" i="4"/>
  <c r="R28" i="4"/>
  <c r="R32" i="4"/>
  <c r="Q16" i="4"/>
  <c r="S16" i="4" s="1"/>
  <c r="T16" i="4" s="1"/>
  <c r="Q20" i="4"/>
  <c r="S20" i="4" s="1"/>
  <c r="T20" i="4" s="1"/>
  <c r="Q24" i="4"/>
  <c r="S24" i="4" s="1"/>
  <c r="T24" i="4" s="1"/>
  <c r="Q27" i="4"/>
  <c r="S27" i="4" s="1"/>
  <c r="T27" i="4" s="1"/>
  <c r="Q31" i="4"/>
  <c r="S31" i="4" s="1"/>
  <c r="T31" i="4" s="1"/>
  <c r="D83" i="1" l="1"/>
  <c r="C83" i="1"/>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1" i="1"/>
  <c r="G62" i="1"/>
  <c r="G63" i="1"/>
  <c r="G64" i="1"/>
  <c r="G65" i="1"/>
  <c r="G66" i="1"/>
  <c r="G67" i="1"/>
  <c r="G68" i="1"/>
  <c r="G69" i="1"/>
  <c r="G70" i="1"/>
  <c r="G71" i="1"/>
  <c r="G72" i="1"/>
  <c r="G73" i="1"/>
  <c r="G83" i="1"/>
  <c r="G84" i="1"/>
  <c r="G85" i="1"/>
  <c r="G86" i="1"/>
  <c r="G87" i="1"/>
  <c r="G88" i="1"/>
  <c r="G89" i="1"/>
  <c r="G90" i="1"/>
  <c r="G91" i="1"/>
  <c r="G92" i="1"/>
  <c r="G93" i="1"/>
  <c r="G94" i="1"/>
  <c r="G95" i="1"/>
  <c r="G96" i="1"/>
  <c r="G97" i="1"/>
  <c r="G98" i="1"/>
  <c r="G99" i="1"/>
  <c r="G100" i="1"/>
  <c r="G10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1" i="1"/>
  <c r="AA62" i="1"/>
  <c r="AA63" i="1"/>
  <c r="AA64" i="1"/>
  <c r="AA65" i="1"/>
  <c r="AA66" i="1"/>
  <c r="AA67" i="1"/>
  <c r="AA68" i="1"/>
  <c r="AA69" i="1"/>
  <c r="AA70" i="1"/>
  <c r="AA71" i="1"/>
  <c r="AA72" i="1"/>
  <c r="AA73" i="1"/>
  <c r="AA83" i="1"/>
  <c r="AA84" i="1"/>
  <c r="AA85" i="1"/>
  <c r="AA86" i="1"/>
  <c r="AA87" i="1"/>
  <c r="AA88" i="1"/>
  <c r="AA89" i="1"/>
  <c r="AA90" i="1"/>
  <c r="AA91" i="1"/>
  <c r="AA92" i="1"/>
  <c r="AA93" i="1"/>
  <c r="AA94" i="1"/>
  <c r="AA95" i="1"/>
  <c r="AA96" i="1"/>
  <c r="AA97" i="1"/>
  <c r="AA98" i="1"/>
  <c r="AA99" i="1"/>
  <c r="AA100" i="1"/>
  <c r="AA101"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1" i="1"/>
  <c r="V62" i="1"/>
  <c r="V63" i="1"/>
  <c r="V64" i="1"/>
  <c r="V65" i="1"/>
  <c r="V66" i="1"/>
  <c r="V67" i="1"/>
  <c r="V68" i="1"/>
  <c r="V69" i="1"/>
  <c r="V70" i="1"/>
  <c r="V71" i="1"/>
  <c r="V72" i="1"/>
  <c r="V73" i="1"/>
  <c r="V83" i="1"/>
  <c r="V84" i="1"/>
  <c r="V85" i="1"/>
  <c r="V86" i="1"/>
  <c r="V87" i="1"/>
  <c r="V88" i="1"/>
  <c r="V89" i="1"/>
  <c r="V90" i="1"/>
  <c r="V91" i="1"/>
  <c r="V92" i="1"/>
  <c r="V93" i="1"/>
  <c r="V94" i="1"/>
  <c r="V95" i="1"/>
  <c r="V96" i="1"/>
  <c r="V97" i="1"/>
  <c r="V98" i="1"/>
  <c r="V99" i="1"/>
  <c r="V100" i="1"/>
  <c r="V101"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6" i="1"/>
  <c r="R36" i="1" s="1"/>
  <c r="P37" i="1"/>
  <c r="R37" i="1" s="1"/>
  <c r="P38" i="1"/>
  <c r="Q38" i="1" s="1"/>
  <c r="S38" i="1" s="1"/>
  <c r="T38" i="1" s="1"/>
  <c r="P39" i="1"/>
  <c r="Q39" i="1" s="1"/>
  <c r="S39" i="1" s="1"/>
  <c r="T39" i="1" s="1"/>
  <c r="P40" i="1"/>
  <c r="Q40" i="1" s="1"/>
  <c r="S40" i="1" s="1"/>
  <c r="T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P50" i="1"/>
  <c r="Q50" i="1" s="1"/>
  <c r="S50" i="1" s="1"/>
  <c r="T50" i="1" s="1"/>
  <c r="P51" i="1"/>
  <c r="Q51" i="1" s="1"/>
  <c r="S51" i="1" s="1"/>
  <c r="T51" i="1" s="1"/>
  <c r="P52" i="1"/>
  <c r="R52" i="1" s="1"/>
  <c r="P53" i="1"/>
  <c r="R53" i="1" s="1"/>
  <c r="P54" i="1"/>
  <c r="Q54" i="1" s="1"/>
  <c r="S54" i="1" s="1"/>
  <c r="T54" i="1" s="1"/>
  <c r="P55" i="1"/>
  <c r="Q55" i="1" s="1"/>
  <c r="S55" i="1" s="1"/>
  <c r="T55" i="1" s="1"/>
  <c r="P56" i="1"/>
  <c r="Q56" i="1" s="1"/>
  <c r="S56" i="1" s="1"/>
  <c r="T56" i="1" s="1"/>
  <c r="P57" i="1"/>
  <c r="R57" i="1" s="1"/>
  <c r="P58" i="1"/>
  <c r="R58" i="1" s="1"/>
  <c r="P59" i="1"/>
  <c r="R59" i="1" s="1"/>
  <c r="P61" i="1"/>
  <c r="Q61" i="1" s="1"/>
  <c r="S61" i="1" s="1"/>
  <c r="T61" i="1" s="1"/>
  <c r="P62" i="1"/>
  <c r="R62" i="1" s="1"/>
  <c r="P63" i="1"/>
  <c r="R63" i="1" s="1"/>
  <c r="P64" i="1"/>
  <c r="Q64" i="1" s="1"/>
  <c r="S64" i="1" s="1"/>
  <c r="T64" i="1" s="1"/>
  <c r="P65" i="1"/>
  <c r="Q65" i="1" s="1"/>
  <c r="S65" i="1" s="1"/>
  <c r="T65" i="1" s="1"/>
  <c r="P66" i="1"/>
  <c r="Q66" i="1" s="1"/>
  <c r="S66" i="1" s="1"/>
  <c r="T66" i="1" s="1"/>
  <c r="P67" i="1"/>
  <c r="R67" i="1" s="1"/>
  <c r="P68" i="1"/>
  <c r="Q68" i="1" s="1"/>
  <c r="S68" i="1" s="1"/>
  <c r="T68" i="1" s="1"/>
  <c r="P69" i="1"/>
  <c r="Q69" i="1" s="1"/>
  <c r="S69" i="1" s="1"/>
  <c r="T69" i="1" s="1"/>
  <c r="P70" i="1"/>
  <c r="Q70" i="1" s="1"/>
  <c r="S70" i="1" s="1"/>
  <c r="T70" i="1" s="1"/>
  <c r="P71" i="1"/>
  <c r="R71" i="1" s="1"/>
  <c r="P72" i="1"/>
  <c r="Q72" i="1" s="1"/>
  <c r="S72" i="1" s="1"/>
  <c r="T72" i="1" s="1"/>
  <c r="P73" i="1"/>
  <c r="Q73" i="1" s="1"/>
  <c r="S73" i="1" s="1"/>
  <c r="T73" i="1" s="1"/>
  <c r="P83" i="1"/>
  <c r="R83" i="1" s="1"/>
  <c r="P84" i="1"/>
  <c r="Q84" i="1" s="1"/>
  <c r="S84" i="1" s="1"/>
  <c r="T84" i="1" s="1"/>
  <c r="P85" i="1"/>
  <c r="Q85" i="1" s="1"/>
  <c r="S85" i="1" s="1"/>
  <c r="T85" i="1" s="1"/>
  <c r="P86" i="1"/>
  <c r="Q86" i="1" s="1"/>
  <c r="S86" i="1" s="1"/>
  <c r="T86" i="1" s="1"/>
  <c r="P87" i="1"/>
  <c r="R87" i="1" s="1"/>
  <c r="P88" i="1"/>
  <c r="Q88" i="1" s="1"/>
  <c r="S88" i="1" s="1"/>
  <c r="T88" i="1" s="1"/>
  <c r="P89" i="1"/>
  <c r="Q89" i="1" s="1"/>
  <c r="S89" i="1" s="1"/>
  <c r="T89" i="1" s="1"/>
  <c r="P90" i="1"/>
  <c r="R90" i="1" s="1"/>
  <c r="P91" i="1"/>
  <c r="R91" i="1" s="1"/>
  <c r="P92" i="1"/>
  <c r="Q92" i="1" s="1"/>
  <c r="S92" i="1" s="1"/>
  <c r="T92" i="1" s="1"/>
  <c r="P93" i="1"/>
  <c r="Q93" i="1" s="1"/>
  <c r="S93" i="1" s="1"/>
  <c r="T93" i="1" s="1"/>
  <c r="P94" i="1"/>
  <c r="R94" i="1" s="1"/>
  <c r="P95" i="1"/>
  <c r="R95" i="1" s="1"/>
  <c r="P96" i="1"/>
  <c r="Q96" i="1" s="1"/>
  <c r="S96" i="1" s="1"/>
  <c r="T96" i="1" s="1"/>
  <c r="P97" i="1"/>
  <c r="Q97" i="1" s="1"/>
  <c r="S97" i="1" s="1"/>
  <c r="T97" i="1" s="1"/>
  <c r="P98" i="1"/>
  <c r="Q98" i="1" s="1"/>
  <c r="S98" i="1" s="1"/>
  <c r="T98" i="1" s="1"/>
  <c r="P99" i="1"/>
  <c r="R99" i="1" s="1"/>
  <c r="P100" i="1"/>
  <c r="Q100" i="1" s="1"/>
  <c r="S100" i="1" s="1"/>
  <c r="T100" i="1" s="1"/>
  <c r="P101" i="1"/>
  <c r="Q101" i="1" s="1"/>
  <c r="S101" i="1" s="1"/>
  <c r="T101"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1" i="1"/>
  <c r="L62" i="1"/>
  <c r="L63" i="1"/>
  <c r="L64" i="1"/>
  <c r="L65" i="1"/>
  <c r="L66" i="1"/>
  <c r="L67" i="1"/>
  <c r="L68" i="1"/>
  <c r="L69" i="1"/>
  <c r="L70" i="1"/>
  <c r="L71" i="1"/>
  <c r="L72" i="1"/>
  <c r="L73" i="1"/>
  <c r="L83" i="1"/>
  <c r="L84" i="1"/>
  <c r="L85" i="1"/>
  <c r="L86" i="1"/>
  <c r="L87" i="1"/>
  <c r="L88" i="1"/>
  <c r="L89" i="1"/>
  <c r="L90" i="1"/>
  <c r="L91" i="1"/>
  <c r="L92" i="1"/>
  <c r="L93" i="1"/>
  <c r="L94" i="1"/>
  <c r="L95" i="1"/>
  <c r="L96" i="1"/>
  <c r="L97" i="1"/>
  <c r="L98" i="1"/>
  <c r="L99" i="1"/>
  <c r="L100" i="1"/>
  <c r="L101"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1" i="1"/>
  <c r="K62" i="1"/>
  <c r="K63" i="1"/>
  <c r="K64" i="1"/>
  <c r="K65" i="1"/>
  <c r="K66" i="1"/>
  <c r="K67" i="1"/>
  <c r="K68" i="1"/>
  <c r="K69" i="1"/>
  <c r="K70" i="1"/>
  <c r="K71" i="1"/>
  <c r="K72" i="1"/>
  <c r="K73" i="1"/>
  <c r="K83" i="1"/>
  <c r="K84" i="1"/>
  <c r="K85" i="1"/>
  <c r="K86" i="1"/>
  <c r="K87" i="1"/>
  <c r="K88" i="1"/>
  <c r="K89" i="1"/>
  <c r="K90" i="1"/>
  <c r="K91" i="1"/>
  <c r="K92" i="1"/>
  <c r="K93" i="1"/>
  <c r="K94" i="1"/>
  <c r="K95" i="1"/>
  <c r="K96" i="1"/>
  <c r="K97" i="1"/>
  <c r="K98" i="1"/>
  <c r="K99" i="1"/>
  <c r="K100" i="1"/>
  <c r="K101"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1" i="1"/>
  <c r="I62" i="1"/>
  <c r="I63" i="1"/>
  <c r="I64" i="1"/>
  <c r="I65" i="1"/>
  <c r="I66" i="1"/>
  <c r="I67" i="1"/>
  <c r="I68" i="1"/>
  <c r="I69" i="1"/>
  <c r="I70" i="1"/>
  <c r="I71" i="1"/>
  <c r="I72" i="1"/>
  <c r="I73" i="1"/>
  <c r="I83" i="1"/>
  <c r="I84" i="1"/>
  <c r="I85" i="1"/>
  <c r="I86" i="1"/>
  <c r="I87" i="1"/>
  <c r="I88" i="1"/>
  <c r="I89" i="1"/>
  <c r="I90" i="1"/>
  <c r="I91" i="1"/>
  <c r="I92" i="1"/>
  <c r="I93" i="1"/>
  <c r="I94" i="1"/>
  <c r="I95" i="1"/>
  <c r="I96" i="1"/>
  <c r="I97" i="1"/>
  <c r="I98" i="1"/>
  <c r="I99" i="1"/>
  <c r="I100" i="1"/>
  <c r="I101" i="1"/>
  <c r="I11" i="1"/>
  <c r="G14" i="1"/>
  <c r="G11" i="1"/>
  <c r="P11" i="1"/>
  <c r="Q11" i="1" s="1"/>
  <c r="Q90" i="1" l="1"/>
  <c r="S90" i="1" s="1"/>
  <c r="T90" i="1" s="1"/>
  <c r="Q58" i="1"/>
  <c r="S58" i="1" s="1"/>
  <c r="T58" i="1" s="1"/>
  <c r="R98" i="1"/>
  <c r="R92" i="1"/>
  <c r="R84" i="1"/>
  <c r="R69" i="1"/>
  <c r="R64" i="1"/>
  <c r="R97" i="1"/>
  <c r="R89" i="1"/>
  <c r="R68" i="1"/>
  <c r="R61" i="1"/>
  <c r="R101" i="1"/>
  <c r="R96" i="1"/>
  <c r="R88" i="1"/>
  <c r="R73" i="1"/>
  <c r="R66" i="1"/>
  <c r="R100" i="1"/>
  <c r="R93" i="1"/>
  <c r="R85" i="1"/>
  <c r="R72" i="1"/>
  <c r="R65" i="1"/>
  <c r="R55" i="1"/>
  <c r="R54" i="1"/>
  <c r="Q52" i="1"/>
  <c r="S52" i="1" s="1"/>
  <c r="T52" i="1" s="1"/>
  <c r="R51" i="1"/>
  <c r="R50" i="1"/>
  <c r="R47" i="1"/>
  <c r="R46" i="1"/>
  <c r="Q44" i="1"/>
  <c r="S44" i="1" s="1"/>
  <c r="T44" i="1" s="1"/>
  <c r="R43" i="1"/>
  <c r="R42" i="1"/>
  <c r="R39" i="1"/>
  <c r="R38" i="1"/>
  <c r="Q36" i="1"/>
  <c r="S36" i="1" s="1"/>
  <c r="T36" i="1" s="1"/>
  <c r="R35" i="1"/>
  <c r="R34" i="1"/>
  <c r="R31" i="1"/>
  <c r="R30" i="1"/>
  <c r="R27" i="1"/>
  <c r="R26" i="1"/>
  <c r="Q25" i="1"/>
  <c r="S25" i="1" s="1"/>
  <c r="T25" i="1" s="1"/>
  <c r="R23" i="1"/>
  <c r="R22" i="1"/>
  <c r="R20" i="1"/>
  <c r="R19" i="1"/>
  <c r="Q15" i="1"/>
  <c r="S15" i="1" s="1"/>
  <c r="T15" i="1" s="1"/>
  <c r="Q14" i="1"/>
  <c r="S14" i="1" s="1"/>
  <c r="T14" i="1" s="1"/>
  <c r="Q17" i="1"/>
  <c r="S17" i="1" s="1"/>
  <c r="T17" i="1" s="1"/>
  <c r="R17" i="1"/>
  <c r="Q13" i="1"/>
  <c r="S13" i="1" s="1"/>
  <c r="T13" i="1" s="1"/>
  <c r="R13" i="1"/>
  <c r="Q95" i="1"/>
  <c r="S95" i="1" s="1"/>
  <c r="T95" i="1" s="1"/>
  <c r="Q87" i="1"/>
  <c r="S87" i="1" s="1"/>
  <c r="T87" i="1" s="1"/>
  <c r="Q71" i="1"/>
  <c r="S71" i="1" s="1"/>
  <c r="T71" i="1" s="1"/>
  <c r="Q63" i="1"/>
  <c r="S63" i="1" s="1"/>
  <c r="T63" i="1" s="1"/>
  <c r="Q57" i="1"/>
  <c r="S57" i="1" s="1"/>
  <c r="T57" i="1" s="1"/>
  <c r="Q49" i="1"/>
  <c r="S49" i="1" s="1"/>
  <c r="T49" i="1" s="1"/>
  <c r="Q41" i="1"/>
  <c r="S41" i="1" s="1"/>
  <c r="T41" i="1" s="1"/>
  <c r="Q33" i="1"/>
  <c r="S33" i="1" s="1"/>
  <c r="T33" i="1" s="1"/>
  <c r="Q21" i="1"/>
  <c r="S21" i="1" s="1"/>
  <c r="T21" i="1" s="1"/>
  <c r="Q12" i="1"/>
  <c r="S12" i="1" s="1"/>
  <c r="T12" i="1" s="1"/>
  <c r="R86" i="1"/>
  <c r="R70" i="1"/>
  <c r="R56" i="1"/>
  <c r="R40" i="1"/>
  <c r="R24" i="1"/>
  <c r="Q94" i="1"/>
  <c r="S94" i="1" s="1"/>
  <c r="T94" i="1" s="1"/>
  <c r="Q62" i="1"/>
  <c r="S62" i="1" s="1"/>
  <c r="T62" i="1" s="1"/>
  <c r="Q48" i="1"/>
  <c r="S48" i="1" s="1"/>
  <c r="T48" i="1" s="1"/>
  <c r="Q32" i="1"/>
  <c r="S32" i="1" s="1"/>
  <c r="T32" i="1" s="1"/>
  <c r="Q16" i="1"/>
  <c r="S16" i="1" s="1"/>
  <c r="T16" i="1" s="1"/>
  <c r="R28" i="1"/>
  <c r="Q99" i="1"/>
  <c r="S99" i="1" s="1"/>
  <c r="T99" i="1" s="1"/>
  <c r="Q91" i="1"/>
  <c r="S91" i="1" s="1"/>
  <c r="T91" i="1" s="1"/>
  <c r="Q83" i="1"/>
  <c r="S83" i="1" s="1"/>
  <c r="T83" i="1" s="1"/>
  <c r="Q67" i="1"/>
  <c r="S67" i="1" s="1"/>
  <c r="T67" i="1" s="1"/>
  <c r="Q59" i="1"/>
  <c r="S59" i="1" s="1"/>
  <c r="T59" i="1" s="1"/>
  <c r="Q53" i="1"/>
  <c r="S53" i="1" s="1"/>
  <c r="T53" i="1" s="1"/>
  <c r="Q45" i="1"/>
  <c r="S45" i="1" s="1"/>
  <c r="T45" i="1" s="1"/>
  <c r="Q37" i="1"/>
  <c r="S37" i="1" s="1"/>
  <c r="T37" i="1" s="1"/>
  <c r="Q29" i="1"/>
  <c r="S29" i="1" s="1"/>
  <c r="T29" i="1" s="1"/>
  <c r="Q18" i="1"/>
  <c r="S18" i="1" s="1"/>
  <c r="T18" i="1" s="1"/>
  <c r="R11" i="1" l="1"/>
  <c r="S11" i="1"/>
  <c r="T11" i="1" s="1"/>
</calcChain>
</file>

<file path=xl/sharedStrings.xml><?xml version="1.0" encoding="utf-8"?>
<sst xmlns="http://schemas.openxmlformats.org/spreadsheetml/2006/main" count="3903" uniqueCount="1252">
  <si>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</si>
  <si>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</si>
  <si>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</si>
  <si>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</si>
  <si>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</si>
  <si>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</si>
  <si>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</si>
  <si>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</si>
  <si>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</si>
  <si>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</si>
  <si>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</si>
  <si>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</si>
  <si>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</si>
  <si>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</si>
  <si>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</si>
  <si>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</si>
  <si>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</si>
  <si>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</si>
  <si>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</si>
  <si>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</si>
  <si>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</si>
  <si>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</si>
  <si>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</si>
  <si>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</si>
  <si>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</si>
  <si>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</si>
  <si>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</si>
  <si>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</si>
  <si>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</si>
  <si>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</si>
  <si>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</si>
  <si>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</si>
  <si>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</si>
  <si>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</si>
  <si>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</si>
  <si>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</si>
  <si>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</si>
  <si>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</si>
  <si>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</si>
  <si>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</si>
  <si>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</si>
  <si>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</si>
  <si>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</si>
  <si>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</si>
  <si>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</si>
  <si>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</si>
  <si>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</si>
  <si>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</si>
  <si>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</si>
  <si>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</si>
  <si>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</si>
  <si>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</si>
  <si>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</si>
  <si>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</si>
  <si>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</si>
  <si>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</si>
  <si>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</si>
  <si>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</si>
  <si>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</si>
  <si>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</si>
  <si>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</si>
  <si>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</si>
  <si>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</si>
  <si>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</si>
  <si>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</si>
  <si>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</si>
  <si>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</si>
  <si>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</si>
  <si>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</si>
  <si>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</si>
  <si>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</si>
  <si>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</si>
  <si>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</si>
  <si>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</si>
  <si>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</si>
  <si>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</si>
  <si>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</si>
  <si>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</si>
  <si>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</si>
  <si>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</si>
  <si>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</si>
  <si>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</si>
  <si>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</si>
  <si>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</si>
  <si>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</si>
  <si>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</si>
  <si>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</si>
  <si>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</si>
  <si>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</si>
  <si>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</si>
  <si>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</si>
  <si>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</si>
  <si>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</si>
  <si>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</si>
  <si>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</si>
  <si>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</si>
  <si>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</si>
  <si>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</si>
  <si>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</si>
  <si>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</si>
  <si>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</si>
  <si>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</si>
  <si>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</si>
  <si>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</si>
  <si>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</si>
  <si>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</si>
  <si>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</si>
  <si>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</si>
  <si>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</si>
  <si>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</si>
  <si>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</si>
  <si>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</si>
  <si>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</si>
  <si>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</si>
  <si>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</si>
  <si>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</si>
  <si>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</si>
  <si>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</si>
  <si>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</si>
  <si>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</si>
  <si>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</si>
  <si>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</si>
  <si>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</si>
  <si>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</si>
  <si>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</si>
  <si>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</si>
  <si>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</si>
  <si>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</si>
  <si>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</si>
  <si>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</si>
  <si>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</si>
  <si>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</si>
  <si>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</si>
  <si>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</si>
  <si>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</si>
  <si>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</si>
  <si>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</si>
  <si>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</si>
  <si>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</si>
  <si>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</si>
  <si>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</si>
  <si>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</si>
  <si>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</si>
  <si>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</si>
  <si>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</si>
  <si>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</si>
  <si>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</si>
  <si>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</si>
  <si>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</si>
  <si>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</si>
  <si>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</si>
  <si>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</si>
  <si>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</si>
  <si>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</si>
  <si>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</si>
  <si>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</si>
  <si>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</si>
  <si>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</si>
  <si>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</si>
  <si>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</si>
  <si>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</si>
  <si>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</si>
  <si>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</si>
  <si>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</si>
  <si>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</si>
  <si>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</si>
  <si>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</si>
  <si>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</si>
  <si>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</si>
  <si>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</si>
  <si>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</si>
  <si>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</si>
  <si>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</si>
  <si>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</si>
  <si>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</si>
  <si>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</si>
  <si>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</si>
  <si>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</si>
  <si>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</si>
  <si>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</si>
  <si>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</si>
  <si>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</si>
  <si>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</si>
  <si>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</si>
  <si>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</si>
  <si>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</si>
  <si>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</si>
  <si>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</si>
  <si>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</si>
  <si>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</si>
  <si>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</si>
  <si>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</si>
  <si>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</si>
  <si>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</si>
  <si>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</si>
  <si>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</si>
  <si>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</si>
  <si>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</si>
  <si>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</si>
  <si>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</si>
  <si>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</si>
  <si>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</si>
  <si>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</si>
  <si>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</si>
  <si>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</si>
  <si>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</si>
  <si>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</si>
  <si>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</si>
  <si>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</si>
  <si>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</si>
  <si>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</si>
  <si>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</si>
  <si>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</si>
  <si>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</si>
  <si>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</si>
  <si>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</si>
  <si>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</si>
  <si>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</si>
  <si>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</si>
  <si>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</si>
  <si>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</si>
  <si>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</si>
  <si>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</si>
  <si>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</si>
  <si>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</si>
  <si>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</si>
  <si>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</si>
  <si>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</si>
  <si>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</si>
  <si>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</si>
  <si>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</si>
  <si>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</si>
  <si>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</si>
  <si>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</si>
  <si>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</si>
  <si>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</si>
  <si>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</si>
  <si>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</si>
  <si>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</si>
  <si>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</si>
  <si>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</si>
  <si>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</si>
  <si>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</si>
  <si>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</si>
  <si>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</si>
  <si>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</si>
  <si>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</si>
  <si>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</si>
  <si>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</si>
  <si>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</si>
  <si>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</si>
  <si>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</si>
  <si>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</si>
  <si>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</si>
  <si>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</si>
  <si>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</si>
  <si>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</si>
  <si>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</si>
  <si>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</si>
  <si>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</si>
  <si>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</si>
  <si>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</si>
  <si>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</si>
  <si>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</si>
  <si>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</si>
  <si>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</si>
  <si>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</si>
  <si>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</si>
  <si>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</si>
  <si>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</si>
  <si>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</si>
  <si>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</si>
  <si>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</si>
  <si>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</si>
  <si>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</si>
  <si>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</si>
  <si>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</si>
  <si>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</si>
  <si>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</si>
  <si>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</si>
  <si>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</si>
  <si>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</si>
  <si>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</si>
  <si>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</si>
  <si>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</si>
  <si>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</si>
  <si>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</si>
  <si>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</si>
  <si>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</si>
  <si>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</si>
  <si>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</si>
  <si>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</si>
  <si>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</si>
  <si>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</si>
  <si>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</si>
  <si>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</si>
  <si>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</si>
  <si>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</si>
  <si>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</si>
  <si>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</si>
  <si>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</si>
  <si>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</si>
  <si>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</si>
  <si>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</si>
  <si>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</si>
  <si>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</si>
  <si>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</si>
  <si>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</si>
  <si>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</si>
  <si>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</si>
  <si>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</si>
  <si>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</si>
  <si>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</si>
  <si>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</si>
  <si>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</si>
  <si>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</si>
  <si>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</si>
  <si>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</si>
  <si>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</si>
  <si>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</si>
  <si>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</si>
  <si>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</si>
  <si>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</si>
  <si>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</si>
  <si>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</si>
  <si>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</si>
  <si>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</si>
  <si>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</si>
  <si>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</si>
  <si>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</si>
  <si>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</si>
  <si>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</si>
  <si>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</si>
  <si>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</si>
  <si>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</si>
  <si>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</si>
  <si>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</si>
  <si>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</si>
  <si>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</si>
  <si>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</si>
  <si>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</si>
  <si>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</si>
  <si>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</si>
  <si>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</si>
  <si>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</si>
  <si>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</si>
  <si>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</si>
  <si>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</si>
  <si>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</si>
  <si>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</si>
  <si>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</si>
  <si>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</si>
  <si>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</si>
  <si>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</si>
  <si>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</si>
  <si>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</si>
  <si>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</si>
  <si>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</si>
  <si>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</si>
  <si>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</si>
  <si>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</si>
  <si>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</si>
  <si>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</si>
  <si>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</si>
  <si>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</si>
  <si>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</si>
  <si>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</si>
  <si>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</si>
  <si>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</si>
  <si>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</si>
  <si>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</si>
  <si>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</si>
  <si>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</si>
  <si>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</si>
  <si>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</si>
  <si>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</si>
  <si>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</si>
  <si>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</si>
  <si>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</si>
  <si>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</si>
  <si>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</si>
  <si>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</si>
  <si>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</si>
  <si>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</si>
  <si>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</si>
  <si>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</si>
  <si>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</si>
  <si>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</si>
  <si>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</si>
  <si>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</si>
  <si>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</si>
  <si>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</si>
  <si>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</si>
  <si>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</si>
  <si>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</si>
  <si>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</si>
  <si>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</si>
  <si>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</si>
  <si>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</si>
  <si>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</si>
  <si>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</si>
  <si>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</si>
  <si>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</si>
  <si>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</si>
  <si>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</si>
  <si>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</si>
  <si>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</si>
  <si>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</si>
  <si>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</si>
  <si>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</si>
  <si>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</si>
  <si>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</si>
  <si>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</si>
  <si>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</si>
  <si>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</si>
  <si>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</si>
  <si>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</si>
  <si>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</si>
  <si>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</si>
  <si>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</si>
  <si>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</si>
  <si>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</si>
  <si>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</si>
  <si>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</si>
  <si>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</si>
  <si>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</si>
  <si>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</si>
  <si>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</si>
  <si>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</si>
  <si>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</si>
  <si>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</si>
  <si>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</si>
  <si>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</si>
  <si>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</si>
  <si>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</si>
  <si>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</si>
  <si>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</si>
  <si>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</si>
  <si>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</si>
  <si>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</si>
  <si>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</si>
  <si>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</si>
  <si>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</si>
  <si>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</si>
  <si>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</si>
  <si>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</si>
  <si>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</si>
  <si>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</si>
  <si>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</si>
  <si>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</si>
  <si>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</si>
  <si>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</si>
  <si>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</si>
  <si>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</si>
  <si>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</si>
  <si>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</si>
  <si>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</si>
  <si>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</si>
  <si>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</si>
  <si>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</si>
  <si>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</si>
  <si>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</si>
  <si>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</si>
  <si>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</si>
  <si>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</si>
  <si>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</si>
  <si>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</si>
  <si>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</si>
  <si>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</si>
  <si>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</si>
  <si>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</si>
  <si>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</si>
  <si>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</si>
  <si>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</si>
  <si>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</si>
  <si>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</si>
  <si>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</si>
  <si>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</si>
  <si>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</si>
  <si>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</si>
  <si>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</si>
  <si>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</si>
  <si>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</si>
  <si>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</si>
  <si>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</si>
  <si>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</si>
  <si>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</si>
  <si>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</si>
  <si>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</si>
  <si>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</si>
  <si>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</si>
  <si>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</si>
  <si>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</si>
  <si>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</si>
  <si>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</si>
  <si>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</si>
  <si>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</si>
  <si>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</si>
  <si>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</si>
  <si>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</si>
  <si>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</si>
  <si>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</si>
  <si>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</si>
  <si>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</si>
  <si>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</si>
  <si>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</si>
  <si>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</si>
  <si>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</si>
  <si>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</si>
  <si>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</si>
  <si>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</si>
  <si>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</si>
  <si>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</si>
  <si>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</si>
  <si>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</si>
  <si>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</si>
  <si>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</si>
  <si>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</si>
  <si>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</si>
  <si>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</si>
  <si>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</si>
  <si>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</si>
  <si>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</si>
  <si>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</si>
  <si>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</si>
  <si>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</si>
  <si>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</si>
  <si>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</si>
  <si>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</si>
  <si>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</si>
  <si>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</si>
  <si>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</si>
  <si>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</si>
  <si>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</si>
  <si>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</si>
  <si>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</si>
  <si>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</si>
  <si>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</si>
  <si>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</si>
  <si>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</si>
  <si>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</si>
  <si>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</si>
  <si>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</si>
  <si>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</si>
  <si>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</si>
  <si>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</si>
  <si>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</si>
  <si>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</si>
  <si>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</si>
  <si>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</si>
  <si>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</si>
  <si>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</si>
  <si>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</si>
  <si>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</si>
  <si>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</si>
  <si>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</si>
  <si>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</si>
  <si>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</si>
  <si>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</si>
  <si>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</si>
  <si>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</si>
  <si>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</si>
  <si>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</si>
  <si>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</si>
  <si>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</si>
  <si>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</si>
  <si>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</si>
  <si>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</si>
  <si>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</si>
  <si>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</si>
  <si>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</si>
  <si>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</si>
  <si>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</si>
  <si>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</si>
  <si>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</si>
  <si>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</si>
  <si>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</si>
  <si>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</si>
  <si>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</si>
  <si>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</si>
  <si>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</si>
  <si>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</si>
  <si>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</si>
  <si>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</si>
  <si>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</si>
  <si>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</si>
  <si>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</si>
  <si>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</si>
  <si>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</si>
  <si>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</si>
  <si>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</si>
  <si>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</si>
  <si>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</si>
  <si>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</si>
  <si>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</si>
  <si>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</si>
  <si>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</si>
  <si>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</si>
  <si>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</si>
  <si>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</si>
  <si>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</si>
  <si>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</si>
  <si>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</si>
  <si>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</si>
  <si>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</si>
  <si>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</si>
  <si>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</si>
  <si>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</si>
  <si>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</si>
  <si>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</si>
  <si>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</si>
  <si>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</si>
  <si>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</si>
  <si>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</si>
  <si>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</si>
  <si>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</si>
  <si>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</si>
  <si>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</si>
  <si>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</si>
  <si>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</si>
  <si>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</si>
  <si>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</si>
  <si>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</si>
  <si>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</si>
  <si>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</si>
  <si>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</si>
  <si>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</si>
  <si>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</si>
  <si>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</si>
  <si>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</si>
  <si>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</si>
  <si>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</si>
  <si>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</si>
  <si>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</si>
  <si>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</si>
  <si>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</si>
  <si>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</si>
  <si>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</si>
  <si>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</si>
  <si>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</si>
  <si>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</si>
  <si>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</si>
  <si>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</si>
  <si>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</si>
  <si>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</si>
  <si>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</si>
  <si>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</si>
  <si>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</si>
  <si>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</si>
  <si>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</si>
  <si>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</si>
  <si>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</si>
  <si>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</si>
  <si>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</si>
  <si>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</si>
  <si>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</si>
  <si>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</si>
  <si>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</si>
  <si>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</si>
  <si>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</si>
  <si>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</si>
  <si>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</si>
  <si>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</si>
  <si>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</si>
  <si>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</si>
  <si>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</si>
  <si>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</si>
  <si>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</si>
  <si>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</si>
  <si>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</si>
  <si>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</si>
  <si>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</si>
  <si>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</si>
  <si>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</si>
  <si>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</si>
  <si>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</si>
  <si>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</si>
  <si>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</si>
  <si>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</si>
  <si>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</si>
  <si>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</si>
  <si>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</si>
  <si>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</si>
  <si>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</si>
  <si>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</si>
  <si>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</si>
  <si>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</si>
  <si>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</si>
  <si>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</si>
  <si>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</si>
  <si>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</si>
  <si>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</si>
  <si>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</si>
  <si>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</si>
  <si>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</si>
  <si>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</si>
  <si>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</si>
  <si>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</si>
  <si>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</si>
  <si>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</si>
  <si>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</si>
  <si>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</si>
  <si>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</si>
  <si>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</si>
  <si>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</si>
  <si>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</si>
  <si>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</si>
  <si>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</si>
  <si>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</si>
  <si>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</si>
  <si>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</si>
  <si>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</si>
  <si>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</si>
  <si>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</si>
  <si>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</si>
  <si>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</si>
  <si>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</si>
  <si>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</si>
  <si>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</si>
  <si>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</si>
  <si>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</si>
  <si>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</si>
  <si>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</si>
  <si>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</si>
  <si>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</si>
  <si>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</si>
  <si>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</si>
  <si>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</si>
  <si>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</si>
  <si>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</si>
  <si>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</si>
  <si>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</si>
  <si>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</si>
  <si>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</si>
  <si>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</si>
  <si>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</si>
  <si>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</si>
  <si>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</si>
  <si>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</si>
  <si>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</si>
  <si>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</si>
  <si>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</si>
  <si>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</si>
  <si>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</si>
  <si>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</si>
  <si>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</si>
  <si>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</si>
  <si>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</si>
  <si>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</si>
  <si>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</si>
  <si>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</si>
  <si>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</si>
  <si>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</si>
  <si>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</si>
  <si>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</si>
  <si>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</si>
  <si>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</si>
  <si>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</si>
  <si>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</si>
  <si>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</si>
  <si>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</si>
  <si>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</si>
  <si>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</si>
  <si>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</si>
  <si>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</si>
  <si>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</si>
  <si>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</si>
  <si>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</si>
  <si>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</si>
  <si>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</si>
  <si>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</si>
  <si>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</si>
  <si>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</si>
  <si>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</si>
  <si>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</si>
  <si>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</si>
  <si>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</si>
  <si>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</si>
  <si>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</si>
  <si>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</si>
  <si>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</si>
  <si>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</si>
  <si>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</si>
  <si>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</si>
  <si>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</si>
  <si>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</si>
  <si>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</si>
  <si>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</si>
  <si>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</si>
  <si>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</si>
  <si>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</si>
  <si>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</si>
  <si>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</si>
  <si>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</si>
  <si>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</si>
  <si>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</si>
  <si>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</si>
  <si>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</si>
  <si>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</si>
  <si>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</si>
  <si>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</si>
  <si>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</si>
  <si>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</si>
  <si>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</si>
  <si>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</si>
  <si>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</si>
  <si>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</si>
  <si>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</si>
  <si>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</si>
  <si>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</si>
  <si>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</si>
  <si>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</si>
  <si>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</si>
  <si>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</si>
  <si>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</si>
  <si>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</si>
  <si>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</si>
  <si>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</si>
  <si>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</si>
  <si>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</si>
  <si>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</si>
  <si>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</si>
  <si>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</si>
  <si>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</si>
  <si>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</si>
  <si>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</si>
  <si>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</si>
  <si>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</si>
  <si>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</si>
  <si>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</si>
  <si>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</si>
  <si>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</si>
  <si>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</si>
  <si>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</si>
  <si>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</si>
  <si>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</si>
  <si>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</si>
  <si>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</si>
  <si>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</si>
  <si>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</si>
  <si>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</si>
  <si>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</si>
  <si>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</si>
  <si>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</si>
  <si>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</si>
  <si>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</si>
  <si>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</si>
  <si>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</si>
  <si>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</si>
  <si>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</si>
  <si>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</si>
  <si>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</si>
  <si>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</si>
  <si>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</si>
  <si>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</si>
  <si>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</si>
  <si>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</si>
  <si>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</si>
  <si>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</si>
  <si>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</si>
  <si>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</si>
  <si>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</si>
  <si>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</si>
  <si>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</si>
  <si>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</si>
  <si>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</si>
  <si>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</si>
  <si>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</si>
  <si>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</si>
  <si>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</si>
  <si>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</si>
  <si>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</si>
  <si>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</si>
  <si>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</si>
  <si>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</si>
  <si>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</si>
  <si>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</si>
  <si>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</si>
  <si>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</si>
  <si>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</si>
  <si>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</si>
  <si>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</si>
  <si>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</si>
  <si>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</si>
  <si>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</si>
  <si>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</si>
  <si>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</si>
  <si>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</si>
  <si>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</si>
  <si>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</si>
  <si>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</si>
  <si>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</si>
  <si>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</si>
  <si>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</si>
  <si>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</si>
  <si>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</si>
  <si>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</si>
  <si>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</si>
  <si>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</si>
  <si>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</si>
  <si>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</si>
  <si>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</si>
  <si>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</si>
  <si>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</si>
  <si>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</si>
  <si>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</si>
  <si>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</si>
  <si>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</si>
  <si>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</si>
  <si>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</si>
  <si>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</si>
  <si>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</si>
  <si>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</si>
  <si>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</si>
  <si>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</si>
  <si>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</si>
  <si>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</si>
  <si>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</si>
  <si>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</si>
  <si>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</si>
  <si>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</si>
  <si>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</si>
  <si>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</si>
  <si>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</si>
  <si>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</si>
  <si>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</si>
  <si>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</si>
  <si>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</si>
  <si>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</si>
  <si>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</si>
  <si>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</si>
  <si>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</si>
  <si>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</si>
  <si>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</si>
  <si>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</si>
  <si>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</si>
  <si>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</si>
  <si>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</si>
  <si>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</si>
  <si>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</si>
  <si>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</si>
  <si>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</si>
  <si>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</si>
  <si>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</si>
  <si>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</si>
  <si>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</si>
  <si>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</si>
  <si>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</si>
  <si>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</si>
  <si>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</si>
  <si>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</si>
  <si>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</si>
  <si>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</si>
  <si>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</si>
  <si>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</si>
  <si>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</si>
  <si>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</si>
  <si>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</si>
  <si>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</si>
  <si>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</si>
  <si>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</si>
  <si>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</si>
  <si>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</si>
  <si>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</si>
  <si>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</si>
  <si>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</si>
  <si>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</si>
  <si>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</si>
  <si>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</si>
  <si>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</si>
  <si>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</si>
  <si>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</si>
  <si>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</si>
  <si>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</si>
  <si>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</si>
  <si>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</si>
  <si>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</si>
  <si>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</si>
  <si>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</si>
  <si>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</si>
  <si>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</si>
  <si>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</si>
  <si>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</si>
  <si>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</si>
  <si>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</si>
  <si>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</si>
  <si>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</si>
  <si>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</si>
  <si>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</si>
  <si>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</si>
  <si>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</si>
  <si>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</si>
  <si>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</si>
  <si>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</si>
  <si>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</si>
  <si>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</si>
  <si>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</si>
  <si>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</si>
  <si>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</si>
  <si>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</si>
  <si>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</si>
  <si>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</si>
  <si>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</si>
  <si>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</si>
  <si>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</si>
  <si>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</si>
  <si>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</si>
  <si>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</si>
  <si>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</si>
  <si>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</si>
  <si>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</si>
  <si>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</si>
  <si>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</si>
  <si>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</si>
  <si>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</si>
  <si>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</si>
  <si>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</si>
  <si>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</si>
  <si>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</si>
  <si>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</si>
  <si>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</si>
  <si>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</si>
  <si>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</si>
  <si>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</si>
  <si>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</si>
  <si>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</si>
  <si>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</si>
  <si>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</si>
  <si>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</si>
  <si>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</si>
  <si>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</si>
  <si>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</si>
  <si>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</si>
  <si>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</si>
  <si>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</si>
  <si>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</si>
  <si>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</si>
  <si>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</si>
  <si>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</si>
  <si>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</si>
  <si>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</si>
  <si>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</si>
  <si>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</si>
  <si>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</si>
  <si>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</si>
  <si>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</si>
  <si>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</si>
  <si>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</si>
  <si>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</si>
  <si>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</si>
  <si>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</si>
  <si>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</si>
  <si>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</si>
  <si>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</si>
  <si>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</si>
  <si>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</si>
  <si>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</si>
  <si>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</si>
  <si>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</si>
  <si>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</si>
  <si>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</si>
  <si>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</si>
  <si>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</si>
  <si>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</si>
  <si>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</si>
  <si>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</si>
  <si>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</si>
  <si>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</si>
  <si>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</si>
  <si>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</si>
  <si>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</si>
  <si>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</si>
  <si>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</si>
  <si>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</si>
  <si>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</si>
  <si>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</si>
  <si>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</si>
  <si>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</si>
  <si>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</si>
  <si>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</si>
  <si>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</si>
  <si>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</si>
  <si>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</si>
  <si>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</si>
  <si>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</si>
  <si>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</si>
  <si>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</si>
  <si>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</si>
  <si>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</si>
  <si>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</si>
  <si>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</si>
  <si>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</si>
  <si>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</si>
  <si>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</si>
  <si>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</si>
  <si>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</si>
  <si>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</si>
  <si>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</si>
  <si>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</si>
  <si>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</si>
  <si>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</si>
  <si>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</si>
  <si>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</si>
  <si>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</si>
  <si>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</si>
  <si>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</si>
  <si>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</si>
  <si>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</si>
  <si>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</si>
  <si>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</si>
  <si>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</si>
  <si>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</si>
  <si>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</si>
  <si>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</si>
  <si>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</si>
  <si>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</si>
  <si>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</si>
  <si>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</si>
  <si>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</si>
  <si>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</si>
  <si>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</si>
  <si>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</si>
  <si>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</si>
  <si>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</si>
  <si>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</si>
  <si>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</si>
  <si>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</si>
  <si>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</si>
  <si>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</si>
  <si>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</si>
  <si>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</si>
  <si>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</si>
  <si>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</si>
  <si>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</si>
  <si>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</si>
  <si>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</si>
  <si>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</si>
  <si>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</si>
  <si>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</si>
  <si>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</si>
  <si>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</si>
  <si>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</si>
  <si>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</si>
  <si>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</si>
  <si>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</si>
  <si>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</si>
  <si>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</si>
  <si>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</si>
  <si>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</si>
  <si>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</si>
  <si>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</si>
  <si>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</si>
  <si>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</si>
  <si>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</si>
  <si>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</si>
  <si>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</si>
  <si>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</si>
  <si>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</si>
  <si>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</si>
  <si>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</si>
  <si>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</si>
  <si>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</si>
  <si>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</si>
  <si>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</si>
  <si>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</si>
  <si>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</si>
  <si>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</si>
  <si>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</si>
  <si>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</si>
  <si>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</si>
  <si>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</si>
  <si>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</si>
  <si>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</si>
  <si>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</si>
  <si>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</si>
  <si>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</si>
  <si>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</si>
  <si>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</si>
  <si>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</si>
  <si>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</si>
  <si>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</si>
  <si>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</si>
  <si>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</si>
  <si>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</si>
  <si>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</si>
  <si>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</si>
  <si>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</si>
  <si>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</si>
  <si>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</si>
  <si>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</si>
  <si>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</si>
  <si>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</si>
  <si>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</si>
  <si>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DIRECCIÓN SERVICIO COMERCIAL ZONA 1</t>
  </si>
  <si>
    <t>DIVISIÓN OPERACIÓN COMERCIAL ZONA 1 - ADMINISTRATIVO</t>
  </si>
  <si>
    <t>NOMBRE CENTRO DE TRABAJO Y/O PROCESO: DIVISIÓN OPERACIÓN COMERCIAL ZONA 1 - ADMINISTRATIVO</t>
  </si>
  <si>
    <t>SEDE PEADO VERANIEGO</t>
  </si>
  <si>
    <t>SI</t>
  </si>
  <si>
    <t>Campañas de aseo de manos cumpliendo protocolos de una adecuada limpieza y desinfección de manera constante.</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</si>
  <si>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</si>
  <si>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</si>
  <si>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</si>
  <si>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Se  recomienda  realizar  mantenimiento  preventivo a  los  centros de computo,Ajustar  puestos de  trabajo de  acuerdo con los  requerimientos  minimos estandarizados.</t>
  </si>
  <si>
    <t>Fortalecer y Socializar el Programa de Seguridad Vial establecido</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</si>
  <si>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</si>
  <si>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</si>
  <si>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</si>
  <si>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ELEMENTOS DE PROTECCIÓN PERSONAL DE ACUERDO AL MANUAL DE E.P.P. DE LA EMPRESA</t>
  </si>
  <si>
    <t>si</t>
  </si>
  <si>
    <t>Evaluar y hacer seguimiento a los objetos de control asociados a las unidades controlables para emitir resultados de la gestion.</t>
  </si>
  <si>
    <t xml:space="preserve">1.  Administrar y dirigir los objetos controlables a su cargo con el proposito de generar informes y
calcular los indicadores asociados. 2.  Efectuar seguimiento a los planes de accion presentados con el fin de reporter los resultados del misrno. 3.  Atender los requerimientos de los entes de control asignados y preparar Ia documentacion y evaluar la gestion realizada sobre los mismos.
4.  Proponer medidas correctivas a los objetos de control.5.  Mantener  actualizado  el  tablero  de  control  de  indicadores  con  el  fin  de  asegurar  la disponibilidad de la informacion. 6.  Elaborar informes sobre la gestion de los objetos de control a su cargo. 7.  Administrar los procesos del operador comercial con el objetivo de optimizar los recursos y asegurar el cumplimiento de las obligaciones del mismo.
</t>
  </si>
  <si>
    <t>Implementar programa de orden y aseo 5 S ,jornadas de orden y aseo y  reciclaje</t>
  </si>
  <si>
    <t>Generar los informes de los objetos controlables, para calificar y cuantificar los eventos de cada actividad de operación comercial.</t>
  </si>
  <si>
    <t xml:space="preserve">1.  Extractar la totalidad de los eventos de cada actividad del periodo en evaluación. 2. Programar inspecciones a terreno que requiera el objeto controlable 3. Generar una base de datos con la informacion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desempeno utilizando herramientas tecnologicas de informacion y computación. 8.  Verificar la correcta aplicacion en el sistema de los ajustes y resoluciones par parte del  operador comercial. 9. Verificar la informacion soporte para la remuneración de las diferentes  actividades desarrolladas por el operador comercial. 10. Preparar las bases de datos de control en el periodo en evaluacion.
</t>
  </si>
  <si>
    <t>Coordinar y controlar operativamente los programas, proyectos o actividades, para mejorar la calidad de los procesos que desarrolla el area.</t>
  </si>
  <si>
    <t xml:space="preserve">1.  Verificar y comparar la situacion real del predio y la informacion existente en la base de datos de la Empresa.2.  Supervisar el desempeño y la ejecucion de los procedimientos de las cuadrillas en terreno. 3.  Realizar la inspeccion a instalaciones domiciliarias. 4.  Generar cifras estadisticas de control, con el fin de realizar seguimiento a la aplicacion de consumos, multas, sanciones, lecluras, suspensiones y de toda aquella informacion que se genere.5.  Efectuar control y seguimiento a los indicadores establecidos, para los procesos que se le 
 encomienden. 6.  Elaborar informes con el fin de reportar al superior inmediato las inconsistencias e irregularidades   en desarrollo de las funciones que desempeñe.
</t>
  </si>
  <si>
    <t>Realizar la ejecucion de procedimientos, generacion de informes y reportes de gestión del area con el fin de asegurar el logro de los objetivos definidos.</t>
  </si>
  <si>
    <t>Realizar los procedimientos establecidos en el area para el logro de los objetivos definidos en
la dependencia. Elaborar informes y reportes de los procesos desarrollados en el area con el fin de realizar el seguimiento del alcance de los objetivos. Analizar Ia información de los reportes e informes que se generan. Validar Ia informacion que se ingrese al sistema del area con el fin de contar con informacion veraz, confiable y oportuna para la toma de decisiones. Realizar el seguimiento de Ia ejecucion de los procesos.</t>
  </si>
  <si>
    <t xml:space="preserve">realizar revisiones de gases y humos en los vehiculos en alquiler, revisar que se encuentren al dia con papeles y revisiones tecnomecanicas. </t>
  </si>
  <si>
    <t>crear sistemas de extraccion para evitar la acumulación de humo producido por los vehiculos.</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</si>
  <si>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</si>
  <si>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1.  Controlar la entrega y recibo de los materiales, repuestos, herramientas y equipos que son
requeridos, pare ejecutar los trabajos de mantenimiento preventivo y predictivo programado y correctivo de acuerdo con los procedimientos establecidos. 2.  Solicitar los materiales, repuestos, equipos y herramientas que son utilizados en la ejecucion de   los trabajos de mantenimiento cuando sus existencias no permiten atender los trabajos de   mantenimiento solicitados. 3.  Ejecutar las Ordenes de trabajo que le son asignadas del programa de mantenimiento preventivo y predictivo programado, en especial las del tipo mecanico, cumpliendo con los requisitos definidos para asegurar la disponibilidad de los equipos criticos de los procesos de captacion, almacenamiento, conduccion y tratamiento. 4.  Verificar los trabajos de mantenimiento preventivos o correctivos realizados. 5.  Realizar la verificacion y mantenimiento de los elementos de deteccion de incidentes, de los equipos de proteccion personal y de control local de emergencias de los procesos y estructuras del area.  6.  Revisar y solicitar los cambios necesarios en la informacion tecnica que es necesaria para  realizar los trabajos de mantenimiento mecanico. 7.  Informar a su superior inmediato sabre el desarrollo de sus funciones, asi como las novedades e inconvenientes que se presente, con el fin de que se pueda verificar el cumplimiento de los requisitos definidos y se tomen las medidas pertinentes de forma oportuna.</t>
  </si>
  <si>
    <t>rediseñar la escalera para evitar caidas de funcionarios, no cuenta con medidas de acuerdo a la norma</t>
  </si>
  <si>
    <t>El personal que labora en el área del edificio central debe contar con hidratación periodica para minimizar el riesgo por golpes de calor</t>
  </si>
  <si>
    <t xml:space="preserve">Verificar en el sistema comercial Ia calidad de los procesos operativos comerciales, para soportar el proceso de interventoria de los contratos especiales de gestion.
</t>
  </si>
  <si>
    <t>1.  Actualizar Ia informacion en las bases de datos del periodo de evaluacion del proceso
comercial  2.  Programar inspecciones a terreno que requiera el sistema de control de gestion zonal y  alimentar los resultados en la base de datos de interventoria 3.  Verificar el  cobra en el  sistema  de informacion comercial de los diferentes eventos comerciales  (medidores, cajillas, nuevas conexiones tapas), y elaborar el reporte con los hallazgos. 4.  Preparar la  informacion  de  actividades  operativas en  el  periodo en evaluacion  para   cuantificar la remuneracion de las actividades comerciales y actualizar el tablero de control   del area. 5.  Ejecutar la inspeccion a las ordenes de trabajo de la gestion operativo comercial, resultantes  del proceso de interventoria comercial para recolectar la informacion en terreno de acuerdo   con los requisitos minimos establecidos por la Empresa. 6.  Verificar las revisiones a las instalaciones internas del proceso de interventoria comercial,  7.  Reporter posibles derivaciones fraudulentas detectadas en terreno en desarrollo de la   interventoria a los procesos comerciales. 8.  Consolidar la informacion resultante de cada inspeccion en terreno 9.  Conducir el vehiculo o equipo asignado, segun las Ordenes recibidas, dentro o fuera del sector urbano y siempre por las vias con el fin de ejecutar las labores asignadas</t>
  </si>
  <si>
    <t xml:space="preserve">Realizar estudios de  iluminacion, garantizar  la  ejecucion de  las pausas activas implementar  programa de  mantenimiento  para las lamparas </t>
  </si>
  <si>
    <t>Realizar labores dirigidas al apoyo de la Dirección de servicios técnicos en el laboratorio de biología.</t>
  </si>
  <si>
    <t>Apoyar en las labores de analisis fisico quimicos y demás estrategias tendientes a mejorar los diferentes procesos del laboratorio de biología.</t>
  </si>
  <si>
    <t>ELABORACIÓN                                            ACTUALIZACIÓN                                               FECHA: 24 ABRIL 2017</t>
  </si>
  <si>
    <t>NOMBRE CENTRO DE TRABAJO Y/O PROCESO: DIVISIÓN OPERACIÓN COMERCIAL ZONA 1 - MEDIDORES</t>
  </si>
  <si>
    <t>SEDE PRADO VERANIEGO</t>
  </si>
  <si>
    <t>DIVISIÓN OPERACIÓN COMERCIAL ZONA 1 - MEDIDORES</t>
  </si>
  <si>
    <t>Se  recomienda realizar  programa  preventivo  de  fumigacion, Implementar  el uso de  gel  antibacterial</t>
  </si>
  <si>
    <t>NOMBRE CENTRO DE TRABAJO Y/O PROCESO: DIVISIÓN OPERACIÓN COMERCIAL ZONA 1 - CARTERA</t>
  </si>
  <si>
    <t>DIVISIÓN OPERACIÓN COMERCIAL ZONA 1 - CARTERA</t>
  </si>
  <si>
    <t>ELABORACIÓN                                            ACTUALIZACIÓN                                               FECHA: 25 ABRIL 2017</t>
  </si>
  <si>
    <t>CENTRO DE TRABAJO Y/O PROCESO: DIRECCIÓN OPERACIÓN COMERCIAL ZONA 1</t>
  </si>
  <si>
    <t>NOMBRE CENTRO DE TRABAJO Y/O PROCESO: DIVISIÓN OPERACIÓN COMERCIAL ZONA 1 - SOLICITUDES</t>
  </si>
  <si>
    <t>DIVISIÓN OPERACIÓN COMERCIAL ZONA 1 - SOLICITUDES</t>
  </si>
  <si>
    <t>Divulgar a los funcionarios sobre el riesgo en el cual se  encuentran expuestos en el área</t>
  </si>
  <si>
    <t>Retroalimentación en trabajos de excavación y sus riesgos</t>
  </si>
  <si>
    <t>Contar con el certificado, actualización y reentrenamiento para trabajo en alturas.</t>
  </si>
  <si>
    <t>Retroalimentación en la actividad e identificar los riesgos ,realizar un ATS antes de cada actividad</t>
  </si>
  <si>
    <t>Utilizar herramientas adecuadas a la actividad, no utilizar herramientas hechizas. 
Realizar inspección a la herramienta antes de su uso</t>
  </si>
  <si>
    <t>Realizar labores operativas y de apoyo en el mantenimiento de infraestructura y locativas que comprendan los sistemas de acueducto y alcantarillado, plantas de tratamiento y estaciones de bombeo.</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</si>
  <si>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</si>
  <si>
    <t>NOMBRE CENTRO DE TRABAJO Y/O PROCESO: DIVISIÓN OPERACIÓN COMERCIAL ZONA 1 - MEDICIÓN</t>
  </si>
  <si>
    <t>DIVISIÓN OPERACIÓN COMERCIAL ZONA 1 - MEDICIÓN</t>
  </si>
  <si>
    <t>realizar pausas activas y movimientos adecuados a la hora de realizar levantamiento de cargas.</t>
  </si>
  <si>
    <t xml:space="preserve">Administrar y responder por la gestión de las unidades controlables. para optimizar los recursos y evidenciar el cumplimiento de las obligaciones del operador comercial.
</t>
  </si>
  <si>
    <t xml:space="preserve">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</si>
</sst>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3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3" fillId="4" borderId="18" xfId="0" applyFont="1" applyFill="1" applyBorder="1" applyAlignment="1">
      <alignment horizontal="justify" vertical="center" wrapText="1"/>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8" borderId="18"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3" fillId="8" borderId="1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 fillId="8" borderId="16" xfId="0" applyFont="1" applyFill="1" applyBorder="1" applyAlignment="1">
      <alignment vertical="center" wrapText="1"/>
    </xf>
    <xf numFmtId="0" fontId="3" fillId="8" borderId="18" xfId="0" applyFont="1" applyFill="1" applyBorder="1" applyAlignment="1">
      <alignment horizontal="left" vertical="center" wrapText="1"/>
    </xf>
    <xf numFmtId="0" fontId="1" fillId="4" borderId="26" xfId="0" applyFont="1" applyFill="1" applyBorder="1" applyAlignment="1">
      <alignment vertical="center" wrapText="1"/>
    </xf>
    <xf numFmtId="0" fontId="3" fillId="8" borderId="14" xfId="0" applyFont="1" applyFill="1" applyBorder="1" applyAlignment="1">
      <alignment vertical="center" wrapText="1"/>
    </xf>
    <xf numFmtId="0" fontId="3" fillId="4" borderId="25"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1" fillId="4" borderId="2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8" borderId="25" xfId="0" applyFont="1" applyFill="1" applyBorder="1" applyAlignment="1">
      <alignment horizontal="left" vertical="center" wrapText="1"/>
    </xf>
    <xf numFmtId="0" fontId="3" fillId="8" borderId="18"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1" fillId="8" borderId="28"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2" fillId="8" borderId="16"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4" borderId="15"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8" borderId="25"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3" fillId="8" borderId="13" xfId="0" applyFont="1" applyFill="1" applyBorder="1" applyAlignment="1">
      <alignment horizontal="left" vertical="center" wrapText="1"/>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2" fillId="8" borderId="13"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2" fillId="8" borderId="17"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1" fillId="8" borderId="17"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6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1"/>
  <sheetViews>
    <sheetView showGridLines="0" tabSelected="1" topLeftCell="A8" zoomScale="80" zoomScaleNormal="80" workbookViewId="0">
      <selection activeCell="H14" sqref="H1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26"/>
      <c r="D2" s="126"/>
      <c r="E2" s="115" t="s">
        <v>1229</v>
      </c>
      <c r="F2" s="116"/>
      <c r="G2" s="116"/>
      <c r="H2" s="116"/>
      <c r="I2" s="117"/>
      <c r="J2" s="9"/>
      <c r="K2" s="9"/>
      <c r="L2" s="9"/>
      <c r="M2" s="8"/>
      <c r="N2" s="8"/>
      <c r="O2" s="8"/>
      <c r="P2" s="8"/>
      <c r="Q2" s="8"/>
      <c r="R2" s="8"/>
      <c r="S2" s="8"/>
      <c r="T2" s="8"/>
      <c r="U2" s="9"/>
      <c r="V2" s="8"/>
      <c r="W2" s="8"/>
      <c r="X2" s="8"/>
      <c r="Y2" s="8"/>
      <c r="Z2" s="8"/>
      <c r="AA2" s="10"/>
    </row>
    <row r="3" spans="1:276" s="6" customFormat="1" ht="15" customHeight="1">
      <c r="A3" s="5"/>
      <c r="C3" s="11"/>
      <c r="D3" s="8"/>
      <c r="E3" s="118" t="s">
        <v>1193</v>
      </c>
      <c r="F3" s="119"/>
      <c r="G3" s="119"/>
      <c r="H3" s="119"/>
      <c r="I3" s="120"/>
      <c r="J3" s="9"/>
      <c r="K3" s="9"/>
      <c r="L3" s="9"/>
      <c r="M3" s="8"/>
      <c r="N3" s="8"/>
      <c r="O3" s="8"/>
      <c r="P3" s="8"/>
      <c r="Q3" s="8"/>
      <c r="R3" s="8"/>
      <c r="S3" s="8"/>
      <c r="T3" s="8"/>
      <c r="U3" s="9"/>
      <c r="V3" s="8"/>
      <c r="W3" s="8"/>
      <c r="X3" s="8"/>
      <c r="Y3" s="8"/>
      <c r="Z3" s="8"/>
      <c r="AA3" s="10"/>
    </row>
    <row r="4" spans="1:276" s="6" customFormat="1" ht="15" customHeight="1" thickBot="1">
      <c r="A4" s="5"/>
      <c r="C4" s="126"/>
      <c r="D4" s="126"/>
      <c r="E4" s="121" t="s">
        <v>1195</v>
      </c>
      <c r="F4" s="122"/>
      <c r="G4" s="122"/>
      <c r="H4" s="122"/>
      <c r="I4" s="123"/>
      <c r="J4" s="9"/>
      <c r="K4" s="9"/>
      <c r="L4" s="9"/>
      <c r="M4" s="8"/>
      <c r="N4" s="8"/>
      <c r="O4" s="8"/>
      <c r="P4" s="8"/>
      <c r="Q4" s="8"/>
      <c r="R4" s="8"/>
      <c r="S4" s="8"/>
      <c r="T4" s="8"/>
      <c r="U4" s="9"/>
      <c r="V4" s="8"/>
      <c r="W4" s="8"/>
      <c r="X4" s="8"/>
      <c r="Y4" s="8"/>
      <c r="Z4" s="8"/>
      <c r="AA4" s="10"/>
    </row>
    <row r="5" spans="1:276" s="6" customFormat="1" ht="11.25" customHeight="1">
      <c r="A5" s="5"/>
      <c r="C5" s="11"/>
      <c r="D5" s="8"/>
      <c r="E5" s="127"/>
      <c r="F5" s="127"/>
      <c r="G5" s="127"/>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12" t="s">
        <v>11</v>
      </c>
      <c r="B8" s="131" t="s">
        <v>12</v>
      </c>
      <c r="C8" s="128" t="s">
        <v>0</v>
      </c>
      <c r="D8" s="128"/>
      <c r="E8" s="128"/>
      <c r="F8" s="128"/>
      <c r="G8" s="125" t="s">
        <v>1</v>
      </c>
      <c r="H8" s="129"/>
      <c r="I8" s="130" t="s">
        <v>2</v>
      </c>
      <c r="J8" s="125" t="s">
        <v>3</v>
      </c>
      <c r="K8" s="125"/>
      <c r="L8" s="125"/>
      <c r="M8" s="125" t="s">
        <v>4</v>
      </c>
      <c r="N8" s="125"/>
      <c r="O8" s="125"/>
      <c r="P8" s="125"/>
      <c r="Q8" s="125"/>
      <c r="R8" s="125"/>
      <c r="S8" s="125"/>
      <c r="T8" s="125" t="s">
        <v>5</v>
      </c>
      <c r="U8" s="125" t="s">
        <v>6</v>
      </c>
      <c r="V8" s="129"/>
      <c r="W8" s="124" t="s">
        <v>7</v>
      </c>
      <c r="X8" s="124"/>
      <c r="Y8" s="124"/>
      <c r="Z8" s="124"/>
      <c r="AA8" s="124"/>
      <c r="AB8" s="124"/>
      <c r="AC8" s="124"/>
    </row>
    <row r="9" spans="1:276" ht="15.75" customHeight="1" thickBot="1">
      <c r="A9" s="113"/>
      <c r="B9" s="132"/>
      <c r="C9" s="128"/>
      <c r="D9" s="128"/>
      <c r="E9" s="128"/>
      <c r="F9" s="128"/>
      <c r="G9" s="129"/>
      <c r="H9" s="129"/>
      <c r="I9" s="130"/>
      <c r="J9" s="125"/>
      <c r="K9" s="125"/>
      <c r="L9" s="125"/>
      <c r="M9" s="125"/>
      <c r="N9" s="125"/>
      <c r="O9" s="125"/>
      <c r="P9" s="125"/>
      <c r="Q9" s="125"/>
      <c r="R9" s="125"/>
      <c r="S9" s="125"/>
      <c r="T9" s="129"/>
      <c r="U9" s="129"/>
      <c r="V9" s="129"/>
      <c r="W9" s="124"/>
      <c r="X9" s="124"/>
      <c r="Y9" s="124"/>
      <c r="Z9" s="124"/>
      <c r="AA9" s="124"/>
      <c r="AB9" s="124"/>
      <c r="AC9" s="124"/>
    </row>
    <row r="10" spans="1:276" s="13" customFormat="1" ht="39" thickBot="1">
      <c r="A10" s="114"/>
      <c r="B10" s="133"/>
      <c r="C10" s="21" t="s">
        <v>13</v>
      </c>
      <c r="D10" s="21" t="s">
        <v>14</v>
      </c>
      <c r="E10" s="21" t="s">
        <v>1077</v>
      </c>
      <c r="F10" s="21" t="s">
        <v>15</v>
      </c>
      <c r="G10" s="21" t="s">
        <v>16</v>
      </c>
      <c r="H10" s="21" t="s">
        <v>17</v>
      </c>
      <c r="I10" s="130"/>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107" t="s">
        <v>1194</v>
      </c>
      <c r="B11" s="107" t="s">
        <v>1196</v>
      </c>
      <c r="C11" s="105" t="s">
        <v>1250</v>
      </c>
      <c r="D11" s="111" t="s">
        <v>1251</v>
      </c>
      <c r="E11" s="110" t="s">
        <v>1040</v>
      </c>
      <c r="F11" s="110" t="s">
        <v>1197</v>
      </c>
      <c r="G11" s="49" t="str">
        <f>VLOOKUP(H11,Hoja1!A$1:G$445,2,0)</f>
        <v>Bacterias</v>
      </c>
      <c r="H11" s="50" t="s">
        <v>113</v>
      </c>
      <c r="I11" s="49" t="str">
        <f>VLOOKUP(H11,Hoja1!A$2:G$445,3,0)</f>
        <v>Infecciones Bacterianas</v>
      </c>
      <c r="J11" s="51"/>
      <c r="K11" s="49" t="str">
        <f>VLOOKUP(H11,Hoja1!A$2:G$445,4,0)</f>
        <v>N/A</v>
      </c>
      <c r="L11" s="49" t="str">
        <f>VLOOKUP(H11,Hoja1!A$2:G$445,5,0)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 t="shared" ref="S11" si="0">IF(Q11&lt;=20,"IV",IF(Q11&lt;=120,"III",IF(Q11&lt;=500,"II",IF(Q11&lt;=4000,"I"))))</f>
        <v>III</v>
      </c>
      <c r="T11" s="55" t="str">
        <f>IF(S11=0,"",IF(S11="IV","Aceptable",IF(S11="III","Mejorable",IF(S11="II","No Aceptable o Aceptable Con Control Especifico",IF(S11="I","No Aceptable","")))))</f>
        <v>Mejorable</v>
      </c>
      <c r="U11" s="104">
        <v>1</v>
      </c>
      <c r="V11" s="49" t="str">
        <f>VLOOKUP(H11,Hoja1!A$2:G$445,6,0)</f>
        <v xml:space="preserve">Enfermedades Infectocontagiosas
</v>
      </c>
      <c r="W11" s="56"/>
      <c r="X11" s="56"/>
      <c r="Y11" s="56"/>
      <c r="Z11" s="48"/>
      <c r="AA11" s="48" t="str">
        <f>VLOOKUP(H11,Hoja1!A$2:G$445,7,0)</f>
        <v>Autocuidado</v>
      </c>
      <c r="AB11" s="106" t="s">
        <v>1198</v>
      </c>
      <c r="AC11" s="105"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08"/>
      <c r="B12" s="108"/>
      <c r="C12" s="87"/>
      <c r="D12" s="85"/>
      <c r="E12" s="84"/>
      <c r="F12" s="84"/>
      <c r="G12" s="49" t="str">
        <f>VLOOKUP(H12,Hoja1!A$1:G$445,2,0)</f>
        <v>Virus</v>
      </c>
      <c r="H12" s="50" t="s">
        <v>122</v>
      </c>
      <c r="I12" s="49" t="str">
        <f>VLOOKUP(H12,Hoja1!A$2:G$445,3,0)</f>
        <v>Infecciones Virales</v>
      </c>
      <c r="J12" s="57"/>
      <c r="K12" s="49" t="str">
        <f>VLOOKUP(H12,Hoja1!A$2:G$445,4,0)</f>
        <v>N/A</v>
      </c>
      <c r="L12" s="49" t="str">
        <f>VLOOKUP(H12,Hoja1!A$2:G$445,5,0)</f>
        <v>Vacunación</v>
      </c>
      <c r="M12" s="57">
        <v>2</v>
      </c>
      <c r="N12" s="58">
        <v>3</v>
      </c>
      <c r="O12" s="58">
        <v>10</v>
      </c>
      <c r="P12" s="52">
        <f t="shared" ref="P12:P73" si="1">M12*N12</f>
        <v>6</v>
      </c>
      <c r="Q12" s="52">
        <f t="shared" ref="Q12:Q73" si="2">O12*P12</f>
        <v>60</v>
      </c>
      <c r="R12" s="59" t="str">
        <f t="shared" ref="R12:R73" si="3">IF(P12=40,"MA-40",IF(P12=30,"MA-30",IF(P12=20,"A-20",IF(P12=10,"A-10",IF(P12=24,"MA-24",IF(P12=18,"A-18",IF(P12=12,"A-12",IF(P12=6,"M-6",IF(P12=8,"M-8",IF(P12=6,"M-6",IF(P12=4,"B-4",IF(P12=2,"B-2",))))))))))))</f>
        <v>M-6</v>
      </c>
      <c r="S12" s="60" t="str">
        <f t="shared" ref="S12:S73" si="4">IF(Q12&lt;=20,"IV",IF(Q12&lt;=120,"III",IF(Q12&lt;=500,"II",IF(Q12&lt;=4000,"I"))))</f>
        <v>III</v>
      </c>
      <c r="T12" s="61" t="str">
        <f t="shared" ref="T12:T73" si="5">IF(S12=0,"",IF(S12="IV","Aceptable",IF(S12="III","Mejorable",IF(S12="II","No Aceptable o Aceptable Con Control Especifico",IF(S12="I","No Aceptable","")))))</f>
        <v>Mejorable</v>
      </c>
      <c r="U12" s="89"/>
      <c r="V12" s="49" t="str">
        <f>VLOOKUP(H12,Hoja1!A$2:G$445,6,0)</f>
        <v xml:space="preserve">Enfermedades Infectocontagiosas
</v>
      </c>
      <c r="W12" s="62"/>
      <c r="X12" s="62"/>
      <c r="Y12" s="62"/>
      <c r="Z12" s="63"/>
      <c r="AA12" s="48" t="str">
        <f>VLOOKUP(H12,Hoja1!A$2:G$445,7,0)</f>
        <v>Autocuidado</v>
      </c>
      <c r="AB12" s="80"/>
      <c r="AC12" s="8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08"/>
      <c r="B13" s="108"/>
      <c r="C13" s="87"/>
      <c r="D13" s="85"/>
      <c r="E13" s="84"/>
      <c r="F13" s="84"/>
      <c r="G13" s="49" t="str">
        <f>VLOOKUP(H13,Hoja1!A$1:G$445,2,0)</f>
        <v>INFRAROJA, ULTRAVIOLETA, VISIBLE, RADIOFRECUENCIA, MICROONDAS, LASER</v>
      </c>
      <c r="H13" s="50" t="s">
        <v>67</v>
      </c>
      <c r="I13" s="49" t="str">
        <f>VLOOKUP(H13,Hoja1!A$2:G$445,3,0)</f>
        <v>CÁNCER, LESIONES DÉRMICAS Y OCULARES</v>
      </c>
      <c r="J13" s="57"/>
      <c r="K13" s="49" t="str">
        <f>VLOOKUP(H13,Hoja1!A$2:G$445,4,0)</f>
        <v>Inspecciones planeadas e inspecciones no planeadas, procedimientos de programas de seguridad y salud en el trabajo</v>
      </c>
      <c r="L13" s="49" t="str">
        <f>VLOOKUP(H13,Hoja1!A$2:G$445,5,0)</f>
        <v>PROGRAMA BLOQUEADOR SOLAR</v>
      </c>
      <c r="M13" s="57">
        <v>2</v>
      </c>
      <c r="N13" s="58">
        <v>2</v>
      </c>
      <c r="O13" s="58">
        <v>10</v>
      </c>
      <c r="P13" s="52">
        <f t="shared" si="1"/>
        <v>4</v>
      </c>
      <c r="Q13" s="52">
        <f t="shared" si="2"/>
        <v>40</v>
      </c>
      <c r="R13" s="59" t="str">
        <f t="shared" si="3"/>
        <v>B-4</v>
      </c>
      <c r="S13" s="60" t="str">
        <f t="shared" si="4"/>
        <v>III</v>
      </c>
      <c r="T13" s="61" t="str">
        <f t="shared" si="5"/>
        <v>Mejorable</v>
      </c>
      <c r="U13" s="89"/>
      <c r="V13" s="49" t="str">
        <f>VLOOKUP(H13,Hoja1!A$2:G$445,6,0)</f>
        <v>CÁNCER</v>
      </c>
      <c r="W13" s="62"/>
      <c r="X13" s="62"/>
      <c r="Y13" s="62"/>
      <c r="Z13" s="63"/>
      <c r="AA13" s="48" t="str">
        <f>VLOOKUP(H13,Hoja1!A$2:G$445,7,0)</f>
        <v>N/A</v>
      </c>
      <c r="AB13" s="68" t="s">
        <v>1199</v>
      </c>
      <c r="AC13" s="8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63.75">
      <c r="A14" s="108"/>
      <c r="B14" s="108"/>
      <c r="C14" s="87"/>
      <c r="D14" s="85"/>
      <c r="E14" s="84"/>
      <c r="F14" s="84"/>
      <c r="G14" s="49" t="str">
        <f>VLOOKUP(H14,Hoja1!A$1:G$445,2,0)</f>
        <v>CONCENTRACIÓN EN ACTIVIDADES DE ALTO DESEMPEÑO MENTAL</v>
      </c>
      <c r="H14" s="50" t="s">
        <v>72</v>
      </c>
      <c r="I14" s="49" t="str">
        <f>VLOOKUP(H14,Hoja1!A$2:G$445,3,0)</f>
        <v>ESTRÉS, CEFALEA, IRRITABILIDAD</v>
      </c>
      <c r="J14" s="57"/>
      <c r="K14" s="49" t="str">
        <f>VLOOKUP(H14,Hoja1!A$2:G$445,4,0)</f>
        <v>N/A</v>
      </c>
      <c r="L14" s="49" t="str">
        <f>VLOOKUP(H14,Hoja1!A$2:G$445,5,0)</f>
        <v>PVE PSICOSOCIAL</v>
      </c>
      <c r="M14" s="57">
        <v>2</v>
      </c>
      <c r="N14" s="58">
        <v>3</v>
      </c>
      <c r="O14" s="58">
        <v>10</v>
      </c>
      <c r="P14" s="52">
        <f t="shared" si="1"/>
        <v>6</v>
      </c>
      <c r="Q14" s="52">
        <f t="shared" si="2"/>
        <v>60</v>
      </c>
      <c r="R14" s="59" t="str">
        <f t="shared" si="3"/>
        <v>M-6</v>
      </c>
      <c r="S14" s="60" t="str">
        <f t="shared" si="4"/>
        <v>III</v>
      </c>
      <c r="T14" s="61" t="str">
        <f t="shared" si="5"/>
        <v>Mejorable</v>
      </c>
      <c r="U14" s="89"/>
      <c r="V14" s="49" t="str">
        <f>VLOOKUP(H14,Hoja1!A$2:G$445,6,0)</f>
        <v>ESTRÉS</v>
      </c>
      <c r="W14" s="62"/>
      <c r="X14" s="62"/>
      <c r="Y14" s="62"/>
      <c r="Z14" s="63"/>
      <c r="AA14" s="48" t="str">
        <f>VLOOKUP(H14,Hoja1!A$2:G$445,7,0)</f>
        <v>N/A</v>
      </c>
      <c r="AB14" s="68" t="s">
        <v>1200</v>
      </c>
      <c r="AC14" s="8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08"/>
      <c r="B15" s="108"/>
      <c r="C15" s="87"/>
      <c r="D15" s="85"/>
      <c r="E15" s="84"/>
      <c r="F15" s="84"/>
      <c r="G15" s="49" t="str">
        <f>VLOOKUP(H15,Hoja1!A$1:G$445,2,0)</f>
        <v>Forzadas, Prolongadas</v>
      </c>
      <c r="H15" s="50" t="s">
        <v>40</v>
      </c>
      <c r="I15" s="49" t="str">
        <f>VLOOKUP(H15,Hoja1!A$2:G$445,3,0)</f>
        <v xml:space="preserve">Lesiones osteomusculares, lesiones osteoarticulares
</v>
      </c>
      <c r="J15" s="57"/>
      <c r="K15" s="49" t="str">
        <f>VLOOKUP(H15,Hoja1!A$2:G$445,4,0)</f>
        <v>Inspecciones planeadas e inspecciones no planeadas, procedimientos de programas de seguridad y salud en el trabajo</v>
      </c>
      <c r="L15" s="49" t="str">
        <f>VLOOKUP(H15,Hoja1!A$2:G$445,5,0)</f>
        <v>PVE Biomecánico, programa pausas activas, exámenes periódicos, recomendaciones, control de posturas</v>
      </c>
      <c r="M15" s="57">
        <v>2</v>
      </c>
      <c r="N15" s="58">
        <v>3</v>
      </c>
      <c r="O15" s="58">
        <v>10</v>
      </c>
      <c r="P15" s="52">
        <f t="shared" si="1"/>
        <v>6</v>
      </c>
      <c r="Q15" s="52">
        <f t="shared" si="2"/>
        <v>60</v>
      </c>
      <c r="R15" s="59" t="str">
        <f t="shared" si="3"/>
        <v>M-6</v>
      </c>
      <c r="S15" s="60" t="str">
        <f t="shared" si="4"/>
        <v>III</v>
      </c>
      <c r="T15" s="61" t="str">
        <f t="shared" si="5"/>
        <v>Mejorable</v>
      </c>
      <c r="U15" s="89"/>
      <c r="V15" s="49" t="str">
        <f>VLOOKUP(H15,Hoja1!A$2:G$445,6,0)</f>
        <v>Enfermedades Osteomusculares</v>
      </c>
      <c r="W15" s="62"/>
      <c r="X15" s="62"/>
      <c r="Y15" s="62"/>
      <c r="Z15" s="63"/>
      <c r="AA15" s="48" t="str">
        <f>VLOOKUP(H15,Hoja1!A$2:G$445,7,0)</f>
        <v>Prevención en lesiones osteomusculares, líderes de pausas activas</v>
      </c>
      <c r="AB15" s="68" t="s">
        <v>1202</v>
      </c>
      <c r="AC15" s="8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0.5">
      <c r="A16" s="108"/>
      <c r="B16" s="108"/>
      <c r="C16" s="87"/>
      <c r="D16" s="85"/>
      <c r="E16" s="84"/>
      <c r="F16" s="84"/>
      <c r="G16" s="49" t="str">
        <f>VLOOKUP(H16,Hoja1!A$1:G$445,2,0)</f>
        <v>Higiene Muscular</v>
      </c>
      <c r="H16" s="50" t="s">
        <v>483</v>
      </c>
      <c r="I16" s="49" t="str">
        <f>VLOOKUP(H16,Hoja1!A$2:G$445,3,0)</f>
        <v>Lesiones Musculoesqueléticas</v>
      </c>
      <c r="J16" s="57"/>
      <c r="K16" s="49" t="str">
        <f>VLOOKUP(H16,Hoja1!A$2:G$445,4,0)</f>
        <v>N/A</v>
      </c>
      <c r="L16" s="49" t="str">
        <f>VLOOKUP(H16,Hoja1!A$2:G$445,5,0)</f>
        <v>N/A</v>
      </c>
      <c r="M16" s="57">
        <v>2</v>
      </c>
      <c r="N16" s="58">
        <v>3</v>
      </c>
      <c r="O16" s="58">
        <v>25</v>
      </c>
      <c r="P16" s="52">
        <f t="shared" si="1"/>
        <v>6</v>
      </c>
      <c r="Q16" s="52">
        <f t="shared" si="2"/>
        <v>150</v>
      </c>
      <c r="R16" s="59" t="str">
        <f t="shared" si="3"/>
        <v>M-6</v>
      </c>
      <c r="S16" s="60" t="str">
        <f t="shared" si="4"/>
        <v>II</v>
      </c>
      <c r="T16" s="61" t="str">
        <f t="shared" si="5"/>
        <v>No Aceptable o Aceptable Con Control Especifico</v>
      </c>
      <c r="U16" s="89"/>
      <c r="V16" s="49" t="str">
        <f>VLOOKUP(H16,Hoja1!A$2:G$445,6,0)</f>
        <v xml:space="preserve">Enfermedades Osteomusculares
</v>
      </c>
      <c r="W16" s="62"/>
      <c r="X16" s="62"/>
      <c r="Y16" s="62"/>
      <c r="Z16" s="63"/>
      <c r="AA16" s="48" t="str">
        <f>VLOOKUP(H16,Hoja1!A$2:G$445,7,0)</f>
        <v>Prevención en lesiones osteomusculares, líderes de pausas activas</v>
      </c>
      <c r="AB16" s="68" t="s">
        <v>1201</v>
      </c>
      <c r="AC16" s="8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08"/>
      <c r="B17" s="108"/>
      <c r="C17" s="87"/>
      <c r="D17" s="85"/>
      <c r="E17" s="84"/>
      <c r="F17" s="84"/>
      <c r="G17" s="49" t="str">
        <f>VLOOKUP(H17,Hoja1!A$1:G$445,2,0)</f>
        <v>Atropellamiento, Envestir</v>
      </c>
      <c r="H17" s="50" t="s">
        <v>1187</v>
      </c>
      <c r="I17" s="49" t="str">
        <f>VLOOKUP(H17,Hoja1!A$2:G$445,3,0)</f>
        <v>Lesiones, pérdidas materiales, muerte</v>
      </c>
      <c r="J17" s="57"/>
      <c r="K17" s="49" t="str">
        <f>VLOOKUP(H17,Hoja1!A$2:G$445,4,0)</f>
        <v>Inspecciones planeadas e inspecciones no planeadas, procedimientos de programas de seguridad y salud en el trabajo</v>
      </c>
      <c r="L17" s="49" t="str">
        <f>VLOOKUP(H17,Hoja1!A$2:G$445,5,0)</f>
        <v>Programa de seguridad vial, señalización</v>
      </c>
      <c r="M17" s="57">
        <v>2</v>
      </c>
      <c r="N17" s="58">
        <v>2</v>
      </c>
      <c r="O17" s="58">
        <v>60</v>
      </c>
      <c r="P17" s="52">
        <f t="shared" si="1"/>
        <v>4</v>
      </c>
      <c r="Q17" s="52">
        <f t="shared" si="2"/>
        <v>240</v>
      </c>
      <c r="R17" s="59" t="str">
        <f t="shared" si="3"/>
        <v>B-4</v>
      </c>
      <c r="S17" s="60" t="str">
        <f t="shared" si="4"/>
        <v>II</v>
      </c>
      <c r="T17" s="61" t="str">
        <f t="shared" si="5"/>
        <v>No Aceptable o Aceptable Con Control Especifico</v>
      </c>
      <c r="U17" s="89"/>
      <c r="V17" s="49" t="str">
        <f>VLOOKUP(H17,Hoja1!A$2:G$445,6,0)</f>
        <v>Muerte</v>
      </c>
      <c r="W17" s="62"/>
      <c r="X17" s="62"/>
      <c r="Y17" s="62"/>
      <c r="Z17" s="63"/>
      <c r="AA17" s="48" t="str">
        <f>VLOOKUP(H17,Hoja1!A$2:G$445,7,0)</f>
        <v>Seguridad vial y manejo defensivo, aseguramiento de áreas de trabajo</v>
      </c>
      <c r="AB17" s="68" t="s">
        <v>1203</v>
      </c>
      <c r="AC17" s="8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108"/>
      <c r="B18" s="108"/>
      <c r="C18" s="87"/>
      <c r="D18" s="85"/>
      <c r="E18" s="84"/>
      <c r="F18" s="84"/>
      <c r="G18" s="49" t="str">
        <f>VLOOKUP(H18,Hoja1!A$1:G$445,2,0)</f>
        <v>Superficies de trabajo irregulares o deslizantes</v>
      </c>
      <c r="H18" s="50" t="s">
        <v>597</v>
      </c>
      <c r="I18" s="49" t="str">
        <f>VLOOKUP(H18,Hoja1!A$2:G$445,3,0)</f>
        <v>Caidas del mismo nivel, fracturas, golpe con objetos, caídas de objetos, obstrucción de rutas de evacuación</v>
      </c>
      <c r="J18" s="57"/>
      <c r="K18" s="49" t="str">
        <f>VLOOKUP(H18,Hoja1!A$2:G$445,4,0)</f>
        <v>N/A</v>
      </c>
      <c r="L18" s="49" t="str">
        <f>VLOOKUP(H18,Hoja1!A$2:G$445,5,0)</f>
        <v>N/A</v>
      </c>
      <c r="M18" s="57">
        <v>2</v>
      </c>
      <c r="N18" s="58">
        <v>3</v>
      </c>
      <c r="O18" s="58">
        <v>25</v>
      </c>
      <c r="P18" s="52">
        <f t="shared" si="1"/>
        <v>6</v>
      </c>
      <c r="Q18" s="52">
        <f t="shared" si="2"/>
        <v>150</v>
      </c>
      <c r="R18" s="59" t="str">
        <f t="shared" si="3"/>
        <v>M-6</v>
      </c>
      <c r="S18" s="60" t="str">
        <f t="shared" si="4"/>
        <v>II</v>
      </c>
      <c r="T18" s="61" t="str">
        <f t="shared" si="5"/>
        <v>No Aceptable o Aceptable Con Control Especifico</v>
      </c>
      <c r="U18" s="89"/>
      <c r="V18" s="49" t="str">
        <f>VLOOKUP(H18,Hoja1!A$2:G$445,6,0)</f>
        <v>Caídas de distinto nivel</v>
      </c>
      <c r="W18" s="62"/>
      <c r="X18" s="62"/>
      <c r="Y18" s="62"/>
      <c r="Z18" s="63"/>
      <c r="AA18" s="48" t="str">
        <f>VLOOKUP(H18,Hoja1!A$2:G$445,7,0)</f>
        <v>Pautas Básicas en orden y aseo en el lugar de trabajo, actos y condiciones inseguras</v>
      </c>
      <c r="AB18" s="68" t="s">
        <v>1211</v>
      </c>
      <c r="AC18" s="8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3.75">
      <c r="A19" s="108"/>
      <c r="B19" s="108"/>
      <c r="C19" s="87"/>
      <c r="D19" s="85"/>
      <c r="E19" s="84"/>
      <c r="F19" s="84"/>
      <c r="G19" s="49" t="str">
        <f>VLOOKUP(H19,Hoja1!A$1:G$445,2,0)</f>
        <v>Atraco, golpiza, atentados y secuestrados</v>
      </c>
      <c r="H19" s="50" t="s">
        <v>57</v>
      </c>
      <c r="I19" s="49" t="str">
        <f>VLOOKUP(H19,Hoja1!A$2:G$445,3,0)</f>
        <v>Estrés, golpes, Secuestros</v>
      </c>
      <c r="J19" s="57"/>
      <c r="K19" s="49" t="str">
        <f>VLOOKUP(H19,Hoja1!A$2:G$445,4,0)</f>
        <v>Inspecciones planeadas e inspecciones no planeadas, procedimientos de programas de seguridad y salud en el trabajo</v>
      </c>
      <c r="L19" s="49" t="str">
        <f>VLOOKUP(H19,Hoja1!A$2:G$445,5,0)</f>
        <v xml:space="preserve">Uniformes Corporativos, Caquetas corporativas, Carnetización
</v>
      </c>
      <c r="M19" s="57">
        <v>2</v>
      </c>
      <c r="N19" s="58">
        <v>2</v>
      </c>
      <c r="O19" s="58">
        <v>60</v>
      </c>
      <c r="P19" s="52">
        <f t="shared" si="1"/>
        <v>4</v>
      </c>
      <c r="Q19" s="52">
        <f t="shared" si="2"/>
        <v>240</v>
      </c>
      <c r="R19" s="59" t="str">
        <f t="shared" si="3"/>
        <v>B-4</v>
      </c>
      <c r="S19" s="60" t="str">
        <f t="shared" si="4"/>
        <v>II</v>
      </c>
      <c r="T19" s="61" t="str">
        <f t="shared" si="5"/>
        <v>No Aceptable o Aceptable Con Control Especifico</v>
      </c>
      <c r="U19" s="89"/>
      <c r="V19" s="49" t="str">
        <f>VLOOKUP(H19,Hoja1!A$2:G$445,6,0)</f>
        <v>Secuestros</v>
      </c>
      <c r="W19" s="62"/>
      <c r="X19" s="62"/>
      <c r="Y19" s="62"/>
      <c r="Z19" s="63"/>
      <c r="AA19" s="48" t="str">
        <f>VLOOKUP(H19,Hoja1!A$2:G$445,7,0)</f>
        <v>N/A</v>
      </c>
      <c r="AB19" s="68" t="s">
        <v>1204</v>
      </c>
      <c r="AC19" s="8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108"/>
      <c r="B20" s="108"/>
      <c r="C20" s="87"/>
      <c r="D20" s="85"/>
      <c r="E20" s="84"/>
      <c r="F20" s="84"/>
      <c r="G20" s="49" t="str">
        <f>VLOOKUP(H20,Hoja1!A$1:G$445,2,0)</f>
        <v>SISMOS, INCENDIOS, INUNDACIONES, TERREMOTOS, VENDAVALES, DERRUMBE</v>
      </c>
      <c r="H20" s="50" t="s">
        <v>62</v>
      </c>
      <c r="I20" s="49" t="str">
        <f>VLOOKUP(H20,Hoja1!A$2:G$445,3,0)</f>
        <v>SISMOS, INCENDIOS, INUNDACIONES, TERREMOTOS, VENDAVALES</v>
      </c>
      <c r="J20" s="57"/>
      <c r="K20" s="49" t="str">
        <f>VLOOKUP(H20,Hoja1!A$2:G$445,4,0)</f>
        <v>Inspecciones planeadas e inspecciones no planeadas, procedimientos de programas de seguridad y salud en el trabajo</v>
      </c>
      <c r="L20" s="49" t="str">
        <f>VLOOKUP(H20,Hoja1!A$2:G$445,5,0)</f>
        <v>BRIGADAS DE EMERGENCIAS</v>
      </c>
      <c r="M20" s="57">
        <v>2</v>
      </c>
      <c r="N20" s="58">
        <v>1</v>
      </c>
      <c r="O20" s="58">
        <v>100</v>
      </c>
      <c r="P20" s="52">
        <f t="shared" si="1"/>
        <v>2</v>
      </c>
      <c r="Q20" s="52">
        <f t="shared" si="2"/>
        <v>200</v>
      </c>
      <c r="R20" s="59" t="str">
        <f t="shared" si="3"/>
        <v>B-2</v>
      </c>
      <c r="S20" s="60" t="str">
        <f t="shared" si="4"/>
        <v>II</v>
      </c>
      <c r="T20" s="61" t="str">
        <f t="shared" si="5"/>
        <v>No Aceptable o Aceptable Con Control Especifico</v>
      </c>
      <c r="U20" s="90"/>
      <c r="V20" s="49" t="str">
        <f>VLOOKUP(H20,Hoja1!A$2:G$445,6,0)</f>
        <v>MUERTE</v>
      </c>
      <c r="W20" s="62"/>
      <c r="X20" s="62"/>
      <c r="Y20" s="62"/>
      <c r="Z20" s="63" t="s">
        <v>1206</v>
      </c>
      <c r="AA20" s="48" t="str">
        <f>VLOOKUP(H20,Hoja1!A$2:G$445,7,0)</f>
        <v>ENTRENAMIENTO DE LA BRIGADA; DIVULGACIÓN DE PLAN DE EMERGENCIA</v>
      </c>
      <c r="AB20" s="68" t="s">
        <v>1205</v>
      </c>
      <c r="AC20" s="103"/>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108"/>
      <c r="B21" s="108"/>
      <c r="C21" s="97" t="s">
        <v>1209</v>
      </c>
      <c r="D21" s="99" t="s">
        <v>1210</v>
      </c>
      <c r="E21" s="91" t="s">
        <v>1049</v>
      </c>
      <c r="F21" s="91" t="s">
        <v>1208</v>
      </c>
      <c r="G21" s="23" t="str">
        <f>VLOOKUP(H21,Hoja1!A$1:G$445,2,0)</f>
        <v>Bacterias</v>
      </c>
      <c r="H21" s="24" t="s">
        <v>113</v>
      </c>
      <c r="I21" s="23" t="str">
        <f>VLOOKUP(H21,Hoja1!A$2:G$445,3,0)</f>
        <v>Infecciones Bacterianas</v>
      </c>
      <c r="J21" s="18"/>
      <c r="K21" s="23" t="str">
        <f>VLOOKUP(H21,Hoja1!A$2:G$445,4,0)</f>
        <v>N/A</v>
      </c>
      <c r="L21" s="23" t="str">
        <f>VLOOKUP(H21,Hoja1!A$2:G$445,5,0)</f>
        <v>Vacunación</v>
      </c>
      <c r="M21" s="18">
        <v>2</v>
      </c>
      <c r="N21" s="19">
        <v>3</v>
      </c>
      <c r="O21" s="19">
        <v>10</v>
      </c>
      <c r="P21" s="26">
        <f t="shared" si="1"/>
        <v>6</v>
      </c>
      <c r="Q21" s="26">
        <f t="shared" si="2"/>
        <v>60</v>
      </c>
      <c r="R21" s="33" t="str">
        <f t="shared" si="3"/>
        <v>M-6</v>
      </c>
      <c r="S21" s="35" t="str">
        <f t="shared" si="4"/>
        <v>III</v>
      </c>
      <c r="T21" s="37" t="str">
        <f t="shared" si="5"/>
        <v>Mejorable</v>
      </c>
      <c r="U21" s="94">
        <v>2</v>
      </c>
      <c r="V21" s="23" t="str">
        <f>VLOOKUP(H21,Hoja1!A$2:G$445,6,0)</f>
        <v xml:space="preserve">Enfermedades Infectocontagiosas
</v>
      </c>
      <c r="W21" s="20"/>
      <c r="X21" s="20"/>
      <c r="Y21" s="20"/>
      <c r="Z21" s="17"/>
      <c r="AA21" s="22" t="str">
        <f>VLOOKUP(H21,Hoja1!A$2:G$445,7,0)</f>
        <v>Autocuidado</v>
      </c>
      <c r="AB21" s="74" t="s">
        <v>1198</v>
      </c>
      <c r="AC21" s="76" t="s">
        <v>1207</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108"/>
      <c r="B22" s="108"/>
      <c r="C22" s="77"/>
      <c r="D22" s="100"/>
      <c r="E22" s="92"/>
      <c r="F22" s="92"/>
      <c r="G22" s="23" t="str">
        <f>VLOOKUP(H22,Hoja1!A$1:G$445,2,0)</f>
        <v>Virus</v>
      </c>
      <c r="H22" s="24" t="s">
        <v>122</v>
      </c>
      <c r="I22" s="23" t="str">
        <f>VLOOKUP(H22,Hoja1!A$2:G$445,3,0)</f>
        <v>Infecciones Virales</v>
      </c>
      <c r="J22" s="18"/>
      <c r="K22" s="23" t="str">
        <f>VLOOKUP(H22,Hoja1!A$2:G$445,4,0)</f>
        <v>N/A</v>
      </c>
      <c r="L22" s="23" t="str">
        <f>VLOOKUP(H22,Hoja1!A$2:G$445,5,0)</f>
        <v>Vacunación</v>
      </c>
      <c r="M22" s="18">
        <v>2</v>
      </c>
      <c r="N22" s="19">
        <v>3</v>
      </c>
      <c r="O22" s="19">
        <v>10</v>
      </c>
      <c r="P22" s="26">
        <f t="shared" si="1"/>
        <v>6</v>
      </c>
      <c r="Q22" s="26">
        <f t="shared" si="2"/>
        <v>60</v>
      </c>
      <c r="R22" s="33" t="str">
        <f t="shared" si="3"/>
        <v>M-6</v>
      </c>
      <c r="S22" s="35" t="str">
        <f t="shared" si="4"/>
        <v>III</v>
      </c>
      <c r="T22" s="37" t="str">
        <f t="shared" si="5"/>
        <v>Mejorable</v>
      </c>
      <c r="U22" s="95"/>
      <c r="V22" s="23" t="str">
        <f>VLOOKUP(H22,Hoja1!A$2:G$445,6,0)</f>
        <v xml:space="preserve">Enfermedades Infectocontagiosas
</v>
      </c>
      <c r="W22" s="20"/>
      <c r="X22" s="20"/>
      <c r="Y22" s="20"/>
      <c r="Z22" s="17"/>
      <c r="AA22" s="22" t="str">
        <f>VLOOKUP(H22,Hoja1!A$2:G$445,7,0)</f>
        <v>Autocuidado</v>
      </c>
      <c r="AB22" s="75"/>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41.25" customHeight="1">
      <c r="A23" s="108"/>
      <c r="B23" s="108"/>
      <c r="C23" s="77"/>
      <c r="D23" s="100"/>
      <c r="E23" s="92"/>
      <c r="F23" s="92"/>
      <c r="G23" s="23" t="str">
        <f>VLOOKUP(H23,Hoja1!A$1:G$445,2,0)</f>
        <v>CONCENTRACIÓN EN ACTIVIDADES DE ALTO DESEMPEÑO MENTAL</v>
      </c>
      <c r="H23" s="24" t="s">
        <v>72</v>
      </c>
      <c r="I23" s="23" t="str">
        <f>VLOOKUP(H23,Hoja1!A$2:G$445,3,0)</f>
        <v>ESTRÉS, CEFALEA, IRRITABILIDAD</v>
      </c>
      <c r="J23" s="18"/>
      <c r="K23" s="23" t="str">
        <f>VLOOKUP(H23,Hoja1!A$2:G$445,4,0)</f>
        <v>N/A</v>
      </c>
      <c r="L23" s="23" t="str">
        <f>VLOOKUP(H23,Hoja1!A$2:G$445,5,0)</f>
        <v>PVE PSICOSOCIAL</v>
      </c>
      <c r="M23" s="18">
        <v>2</v>
      </c>
      <c r="N23" s="19">
        <v>3</v>
      </c>
      <c r="O23" s="19">
        <v>10</v>
      </c>
      <c r="P23" s="26">
        <f t="shared" si="1"/>
        <v>6</v>
      </c>
      <c r="Q23" s="26">
        <f t="shared" si="2"/>
        <v>60</v>
      </c>
      <c r="R23" s="33" t="str">
        <f t="shared" si="3"/>
        <v>M-6</v>
      </c>
      <c r="S23" s="35" t="str">
        <f t="shared" si="4"/>
        <v>III</v>
      </c>
      <c r="T23" s="37" t="str">
        <f t="shared" si="5"/>
        <v>Mejorable</v>
      </c>
      <c r="U23" s="95"/>
      <c r="V23" s="23" t="str">
        <f>VLOOKUP(H23,Hoja1!A$2:G$445,6,0)</f>
        <v>ESTRÉS</v>
      </c>
      <c r="W23" s="20"/>
      <c r="X23" s="20"/>
      <c r="Y23" s="20"/>
      <c r="Z23" s="17"/>
      <c r="AA23" s="22" t="str">
        <f>VLOOKUP(H23,Hoja1!A$2:G$445,7,0)</f>
        <v>N/A</v>
      </c>
      <c r="AB23" s="74" t="s">
        <v>1200</v>
      </c>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41.25" customHeight="1">
      <c r="A24" s="108"/>
      <c r="B24" s="108"/>
      <c r="C24" s="77"/>
      <c r="D24" s="100"/>
      <c r="E24" s="92"/>
      <c r="F24" s="92"/>
      <c r="G24" s="23" t="str">
        <f>VLOOKUP(H24,Hoja1!A$1:G$445,2,0)</f>
        <v>NATURALEZA DE LA TAREA</v>
      </c>
      <c r="H24" s="24" t="s">
        <v>76</v>
      </c>
      <c r="I24" s="23" t="str">
        <f>VLOOKUP(H24,Hoja1!A$2:G$445,3,0)</f>
        <v>ESTRÉS,  TRANSTORNOS DEL SUEÑO</v>
      </c>
      <c r="J24" s="18"/>
      <c r="K24" s="23" t="str">
        <f>VLOOKUP(H24,Hoja1!A$2:G$445,4,0)</f>
        <v>N/A</v>
      </c>
      <c r="L24" s="23" t="str">
        <f>VLOOKUP(H24,Hoja1!A$2:G$445,5,0)</f>
        <v>PVE PSICOSOCIAL</v>
      </c>
      <c r="M24" s="18">
        <v>2</v>
      </c>
      <c r="N24" s="19">
        <v>3</v>
      </c>
      <c r="O24" s="19">
        <v>10</v>
      </c>
      <c r="P24" s="26">
        <f t="shared" si="1"/>
        <v>6</v>
      </c>
      <c r="Q24" s="26">
        <f t="shared" si="2"/>
        <v>60</v>
      </c>
      <c r="R24" s="33" t="str">
        <f t="shared" si="3"/>
        <v>M-6</v>
      </c>
      <c r="S24" s="35" t="str">
        <f t="shared" si="4"/>
        <v>III</v>
      </c>
      <c r="T24" s="37" t="str">
        <f t="shared" si="5"/>
        <v>Mejorable</v>
      </c>
      <c r="U24" s="95"/>
      <c r="V24" s="23" t="str">
        <f>VLOOKUP(H24,Hoja1!A$2:G$445,6,0)</f>
        <v>ESTRÉS</v>
      </c>
      <c r="W24" s="20"/>
      <c r="X24" s="20"/>
      <c r="Y24" s="20"/>
      <c r="Z24" s="17"/>
      <c r="AA24" s="22" t="str">
        <f>VLOOKUP(H24,Hoja1!A$2:G$445,7,0)</f>
        <v>N/A</v>
      </c>
      <c r="AB24" s="75"/>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8.25">
      <c r="A25" s="108"/>
      <c r="B25" s="108"/>
      <c r="C25" s="77"/>
      <c r="D25" s="100"/>
      <c r="E25" s="92"/>
      <c r="F25" s="92"/>
      <c r="G25" s="23" t="str">
        <f>VLOOKUP(H25,Hoja1!A$1:G$445,2,0)</f>
        <v>Higiene Muscular</v>
      </c>
      <c r="H25" s="24" t="s">
        <v>483</v>
      </c>
      <c r="I25" s="23" t="str">
        <f>VLOOKUP(H25,Hoja1!A$2:G$445,3,0)</f>
        <v>Lesiones Musculoesqueléticas</v>
      </c>
      <c r="J25" s="18"/>
      <c r="K25" s="23" t="str">
        <f>VLOOKUP(H25,Hoja1!A$2:G$445,4,0)</f>
        <v>N/A</v>
      </c>
      <c r="L25" s="23" t="str">
        <f>VLOOKUP(H25,Hoja1!A$2:G$445,5,0)</f>
        <v>N/A</v>
      </c>
      <c r="M25" s="18">
        <v>2</v>
      </c>
      <c r="N25" s="19">
        <v>2</v>
      </c>
      <c r="O25" s="19">
        <v>10</v>
      </c>
      <c r="P25" s="26">
        <f t="shared" si="1"/>
        <v>4</v>
      </c>
      <c r="Q25" s="26">
        <f t="shared" si="2"/>
        <v>40</v>
      </c>
      <c r="R25" s="33" t="str">
        <f t="shared" si="3"/>
        <v>B-4</v>
      </c>
      <c r="S25" s="35" t="str">
        <f t="shared" si="4"/>
        <v>III</v>
      </c>
      <c r="T25" s="37" t="str">
        <f t="shared" si="5"/>
        <v>Mejorable</v>
      </c>
      <c r="U25" s="95"/>
      <c r="V25" s="23" t="str">
        <f>VLOOKUP(H25,Hoja1!A$2:G$445,6,0)</f>
        <v xml:space="preserve">Enfermedades Osteomusculares
</v>
      </c>
      <c r="W25" s="20"/>
      <c r="X25" s="20"/>
      <c r="Y25" s="20"/>
      <c r="Z25" s="17"/>
      <c r="AA25" s="22" t="str">
        <f>VLOOKUP(H25,Hoja1!A$2:G$445,7,0)</f>
        <v>Prevención en lesiones osteomusculares, líderes de pausas activas</v>
      </c>
      <c r="AB25" s="69" t="s">
        <v>1201</v>
      </c>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108"/>
      <c r="B26" s="108"/>
      <c r="C26" s="77"/>
      <c r="D26" s="100"/>
      <c r="E26" s="92"/>
      <c r="F26" s="92"/>
      <c r="G26" s="23" t="str">
        <f>VLOOKUP(H26,Hoja1!A$1:G$445,2,0)</f>
        <v>Atropellamiento, Envestir</v>
      </c>
      <c r="H26" s="24" t="s">
        <v>1187</v>
      </c>
      <c r="I26" s="23" t="str">
        <f>VLOOKUP(H26,Hoja1!A$2:G$445,3,0)</f>
        <v>Lesiones, pérdidas materiales, muerte</v>
      </c>
      <c r="J26" s="18"/>
      <c r="K26" s="23" t="str">
        <f>VLOOKUP(H26,Hoja1!A$2:G$445,4,0)</f>
        <v>Inspecciones planeadas e inspecciones no planeadas, procedimientos de programas de seguridad y salud en el trabajo</v>
      </c>
      <c r="L26" s="23" t="str">
        <f>VLOOKUP(H26,Hoja1!A$2:G$445,5,0)</f>
        <v>Programa de seguridad vial, señalización</v>
      </c>
      <c r="M26" s="18">
        <v>2</v>
      </c>
      <c r="N26" s="19">
        <v>2</v>
      </c>
      <c r="O26" s="19">
        <v>60</v>
      </c>
      <c r="P26" s="26">
        <f t="shared" si="1"/>
        <v>4</v>
      </c>
      <c r="Q26" s="26">
        <f t="shared" si="2"/>
        <v>240</v>
      </c>
      <c r="R26" s="33" t="str">
        <f t="shared" si="3"/>
        <v>B-4</v>
      </c>
      <c r="S26" s="35" t="str">
        <f t="shared" si="4"/>
        <v>II</v>
      </c>
      <c r="T26" s="37" t="str">
        <f t="shared" si="5"/>
        <v>No Aceptable o Aceptable Con Control Especifico</v>
      </c>
      <c r="U26" s="95"/>
      <c r="V26" s="23" t="str">
        <f>VLOOKUP(H26,Hoja1!A$2:G$445,6,0)</f>
        <v>Muerte</v>
      </c>
      <c r="W26" s="20"/>
      <c r="X26" s="20"/>
      <c r="Y26" s="20"/>
      <c r="Z26" s="17"/>
      <c r="AA26" s="22" t="str">
        <f>VLOOKUP(H26,Hoja1!A$2:G$445,7,0)</f>
        <v>Seguridad vial y manejo defensivo, aseguramiento de áreas de trabajo</v>
      </c>
      <c r="AB26" s="69" t="s">
        <v>1203</v>
      </c>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40.5">
      <c r="A27" s="108"/>
      <c r="B27" s="108"/>
      <c r="C27" s="77"/>
      <c r="D27" s="100"/>
      <c r="E27" s="92"/>
      <c r="F27" s="92"/>
      <c r="G27" s="23" t="str">
        <f>VLOOKUP(H27,Hoja1!A$1:G$445,2,0)</f>
        <v>Superficies de trabajo irregulares o deslizantes</v>
      </c>
      <c r="H27" s="24" t="s">
        <v>597</v>
      </c>
      <c r="I27" s="23" t="str">
        <f>VLOOKUP(H27,Hoja1!A$2:G$445,3,0)</f>
        <v>Caidas del mismo nivel, fracturas, golpe con objetos, caídas de objetos, obstrucción de rutas de evacuación</v>
      </c>
      <c r="J27" s="18"/>
      <c r="K27" s="23" t="str">
        <f>VLOOKUP(H27,Hoja1!A$2:G$445,4,0)</f>
        <v>N/A</v>
      </c>
      <c r="L27" s="23" t="str">
        <f>VLOOKUP(H27,Hoja1!A$2:G$445,5,0)</f>
        <v>N/A</v>
      </c>
      <c r="M27" s="18">
        <v>2</v>
      </c>
      <c r="N27" s="19">
        <v>3</v>
      </c>
      <c r="O27" s="19">
        <v>25</v>
      </c>
      <c r="P27" s="26">
        <f t="shared" si="1"/>
        <v>6</v>
      </c>
      <c r="Q27" s="26">
        <f t="shared" si="2"/>
        <v>150</v>
      </c>
      <c r="R27" s="33" t="str">
        <f t="shared" si="3"/>
        <v>M-6</v>
      </c>
      <c r="S27" s="35" t="str">
        <f t="shared" si="4"/>
        <v>II</v>
      </c>
      <c r="T27" s="37" t="str">
        <f t="shared" si="5"/>
        <v>No Aceptable o Aceptable Con Control Especifico</v>
      </c>
      <c r="U27" s="95"/>
      <c r="V27" s="23" t="str">
        <f>VLOOKUP(H27,Hoja1!A$2:G$445,6,0)</f>
        <v>Caídas de distinto nivel</v>
      </c>
      <c r="W27" s="20"/>
      <c r="X27" s="20"/>
      <c r="Y27" s="20"/>
      <c r="Z27" s="17"/>
      <c r="AA27" s="22" t="str">
        <f>VLOOKUP(H27,Hoja1!A$2:G$445,7,0)</f>
        <v>Pautas Básicas en orden y aseo en el lugar de trabajo, actos y condiciones inseguras</v>
      </c>
      <c r="AB27" s="69" t="s">
        <v>1211</v>
      </c>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3.75">
      <c r="A28" s="108"/>
      <c r="B28" s="108"/>
      <c r="C28" s="77"/>
      <c r="D28" s="100"/>
      <c r="E28" s="92"/>
      <c r="F28" s="92"/>
      <c r="G28" s="23" t="str">
        <f>VLOOKUP(H28,Hoja1!A$1:G$445,2,0)</f>
        <v>Atraco, golpiza, atentados y secuestrados</v>
      </c>
      <c r="H28" s="24" t="s">
        <v>57</v>
      </c>
      <c r="I28" s="23" t="str">
        <f>VLOOKUP(H28,Hoja1!A$2:G$445,3,0)</f>
        <v>Estrés, golpes, Secuestros</v>
      </c>
      <c r="J28" s="18"/>
      <c r="K28" s="23" t="str">
        <f>VLOOKUP(H28,Hoja1!A$2:G$445,4,0)</f>
        <v>Inspecciones planeadas e inspecciones no planeadas, procedimientos de programas de seguridad y salud en el trabajo</v>
      </c>
      <c r="L28" s="23" t="str">
        <f>VLOOKUP(H28,Hoja1!A$2:G$445,5,0)</f>
        <v xml:space="preserve">Uniformes Corporativos, Caquetas corporativas, Carnetización
</v>
      </c>
      <c r="M28" s="18">
        <v>2</v>
      </c>
      <c r="N28" s="19">
        <v>2</v>
      </c>
      <c r="O28" s="19">
        <v>60</v>
      </c>
      <c r="P28" s="26">
        <f t="shared" si="1"/>
        <v>4</v>
      </c>
      <c r="Q28" s="26">
        <f t="shared" si="2"/>
        <v>240</v>
      </c>
      <c r="R28" s="33" t="str">
        <f t="shared" si="3"/>
        <v>B-4</v>
      </c>
      <c r="S28" s="35" t="str">
        <f t="shared" si="4"/>
        <v>II</v>
      </c>
      <c r="T28" s="37" t="str">
        <f t="shared" si="5"/>
        <v>No Aceptable o Aceptable Con Control Especifico</v>
      </c>
      <c r="U28" s="95"/>
      <c r="V28" s="23" t="str">
        <f>VLOOKUP(H28,Hoja1!A$2:G$445,6,0)</f>
        <v>Secuestros</v>
      </c>
      <c r="W28" s="20"/>
      <c r="X28" s="20"/>
      <c r="Y28" s="20"/>
      <c r="Z28" s="17"/>
      <c r="AA28" s="22" t="str">
        <f>VLOOKUP(H28,Hoja1!A$2:G$445,7,0)</f>
        <v>N/A</v>
      </c>
      <c r="AB28" s="69" t="s">
        <v>1204</v>
      </c>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08"/>
      <c r="B29" s="108"/>
      <c r="C29" s="98"/>
      <c r="D29" s="101"/>
      <c r="E29" s="93"/>
      <c r="F29" s="93"/>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6">
        <f t="shared" si="1"/>
        <v>2</v>
      </c>
      <c r="Q29" s="26">
        <f t="shared" si="2"/>
        <v>200</v>
      </c>
      <c r="R29" s="33" t="str">
        <f t="shared" si="3"/>
        <v>B-2</v>
      </c>
      <c r="S29" s="35" t="str">
        <f t="shared" si="4"/>
        <v>II</v>
      </c>
      <c r="T29" s="37" t="str">
        <f t="shared" si="5"/>
        <v>No Aceptable o Aceptable Con Control Especifico</v>
      </c>
      <c r="U29" s="96"/>
      <c r="V29" s="23" t="str">
        <f>VLOOKUP(H29,Hoja1!A$2:G$445,6,0)</f>
        <v>MUERTE</v>
      </c>
      <c r="W29" s="20"/>
      <c r="X29" s="20"/>
      <c r="Y29" s="20"/>
      <c r="Z29" s="17" t="s">
        <v>1206</v>
      </c>
      <c r="AA29" s="22" t="str">
        <f>VLOOKUP(H29,Hoja1!A$2:G$445,7,0)</f>
        <v>ENTRENAMIENTO DE LA BRIGADA; DIVULGACIÓN DE PLAN DE EMERGENCIA</v>
      </c>
      <c r="AB29" s="69" t="s">
        <v>1205</v>
      </c>
      <c r="AC29" s="7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customHeight="1">
      <c r="A30" s="108"/>
      <c r="B30" s="108"/>
      <c r="C30" s="87" t="s">
        <v>1212</v>
      </c>
      <c r="D30" s="85" t="s">
        <v>1213</v>
      </c>
      <c r="E30" s="84" t="s">
        <v>1069</v>
      </c>
      <c r="F30" s="84" t="s">
        <v>1208</v>
      </c>
      <c r="G30" s="49" t="str">
        <f>VLOOKUP(H30,Hoja1!A$1:G$445,2,0)</f>
        <v>Bacterias</v>
      </c>
      <c r="H30" s="50" t="s">
        <v>113</v>
      </c>
      <c r="I30" s="49" t="str">
        <f>VLOOKUP(H30,Hoja1!A$2:G$445,3,0)</f>
        <v>Infecciones Bacterianas</v>
      </c>
      <c r="J30" s="57"/>
      <c r="K30" s="49" t="str">
        <f>VLOOKUP(H30,Hoja1!A$2:G$445,4,0)</f>
        <v>N/A</v>
      </c>
      <c r="L30" s="49" t="str">
        <f>VLOOKUP(H30,Hoja1!A$2:G$445,5,0)</f>
        <v>Vacunación</v>
      </c>
      <c r="M30" s="57">
        <v>2</v>
      </c>
      <c r="N30" s="58">
        <v>3</v>
      </c>
      <c r="O30" s="58">
        <v>10</v>
      </c>
      <c r="P30" s="52">
        <f t="shared" si="1"/>
        <v>6</v>
      </c>
      <c r="Q30" s="52">
        <f t="shared" si="2"/>
        <v>60</v>
      </c>
      <c r="R30" s="59" t="str">
        <f t="shared" si="3"/>
        <v>M-6</v>
      </c>
      <c r="S30" s="60" t="str">
        <f t="shared" si="4"/>
        <v>III</v>
      </c>
      <c r="T30" s="61" t="str">
        <f t="shared" si="5"/>
        <v>Mejorable</v>
      </c>
      <c r="U30" s="88">
        <v>7</v>
      </c>
      <c r="V30" s="49" t="str">
        <f>VLOOKUP(H30,Hoja1!A$2:G$445,6,0)</f>
        <v xml:space="preserve">Enfermedades Infectocontagiosas
</v>
      </c>
      <c r="W30" s="62"/>
      <c r="X30" s="62"/>
      <c r="Y30" s="62"/>
      <c r="Z30" s="63"/>
      <c r="AA30" s="48" t="str">
        <f>VLOOKUP(H30,Hoja1!A$2:G$445,7,0)</f>
        <v>Autocuidado</v>
      </c>
      <c r="AB30" s="79" t="s">
        <v>1198</v>
      </c>
      <c r="AC30" s="102" t="s">
        <v>1207</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5.5">
      <c r="A31" s="108"/>
      <c r="B31" s="108"/>
      <c r="C31" s="87"/>
      <c r="D31" s="85"/>
      <c r="E31" s="84"/>
      <c r="F31" s="84"/>
      <c r="G31" s="49" t="str">
        <f>VLOOKUP(H31,Hoja1!A$1:G$445,2,0)</f>
        <v>Virus</v>
      </c>
      <c r="H31" s="50" t="s">
        <v>122</v>
      </c>
      <c r="I31" s="49" t="str">
        <f>VLOOKUP(H31,Hoja1!A$2:G$445,3,0)</f>
        <v>Infecciones Virales</v>
      </c>
      <c r="J31" s="57"/>
      <c r="K31" s="49" t="str">
        <f>VLOOKUP(H31,Hoja1!A$2:G$445,4,0)</f>
        <v>N/A</v>
      </c>
      <c r="L31" s="49" t="str">
        <f>VLOOKUP(H31,Hoja1!A$2:G$445,5,0)</f>
        <v>Vacunación</v>
      </c>
      <c r="M31" s="57">
        <v>2</v>
      </c>
      <c r="N31" s="58">
        <v>4</v>
      </c>
      <c r="O31" s="58">
        <v>10</v>
      </c>
      <c r="P31" s="52">
        <f t="shared" si="1"/>
        <v>8</v>
      </c>
      <c r="Q31" s="52">
        <f t="shared" si="2"/>
        <v>80</v>
      </c>
      <c r="R31" s="59" t="str">
        <f t="shared" si="3"/>
        <v>M-8</v>
      </c>
      <c r="S31" s="60" t="str">
        <f t="shared" si="4"/>
        <v>III</v>
      </c>
      <c r="T31" s="61" t="str">
        <f t="shared" si="5"/>
        <v>Mejorable</v>
      </c>
      <c r="U31" s="89"/>
      <c r="V31" s="49" t="str">
        <f>VLOOKUP(H31,Hoja1!A$2:G$445,6,0)</f>
        <v xml:space="preserve">Enfermedades Infectocontagiosas
</v>
      </c>
      <c r="W31" s="62"/>
      <c r="X31" s="62"/>
      <c r="Y31" s="62"/>
      <c r="Z31" s="63"/>
      <c r="AA31" s="48" t="str">
        <f>VLOOKUP(H31,Hoja1!A$2:G$445,7,0)</f>
        <v>Autocuidado</v>
      </c>
      <c r="AB31" s="80"/>
      <c r="AC31" s="8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43.5" customHeight="1">
      <c r="A32" s="108"/>
      <c r="B32" s="108"/>
      <c r="C32" s="87"/>
      <c r="D32" s="85"/>
      <c r="E32" s="84"/>
      <c r="F32" s="84"/>
      <c r="G32" s="49" t="str">
        <f>VLOOKUP(H32,Hoja1!A$1:G$445,2,0)</f>
        <v>CONCENTRACIÓN EN ACTIVIDADES DE ALTO DESEMPEÑO MENTAL</v>
      </c>
      <c r="H32" s="50" t="s">
        <v>72</v>
      </c>
      <c r="I32" s="49" t="str">
        <f>VLOOKUP(H32,Hoja1!A$2:G$445,3,0)</f>
        <v>ESTRÉS, CEFALEA, IRRITABILIDAD</v>
      </c>
      <c r="J32" s="57"/>
      <c r="K32" s="49" t="str">
        <f>VLOOKUP(H32,Hoja1!A$2:G$445,4,0)</f>
        <v>N/A</v>
      </c>
      <c r="L32" s="49" t="str">
        <f>VLOOKUP(H32,Hoja1!A$2:G$445,5,0)</f>
        <v>PVE PSICOSOCIAL</v>
      </c>
      <c r="M32" s="57">
        <v>2</v>
      </c>
      <c r="N32" s="58">
        <v>4</v>
      </c>
      <c r="O32" s="58">
        <v>10</v>
      </c>
      <c r="P32" s="52">
        <f t="shared" si="1"/>
        <v>8</v>
      </c>
      <c r="Q32" s="52">
        <f t="shared" si="2"/>
        <v>80</v>
      </c>
      <c r="R32" s="59" t="str">
        <f t="shared" si="3"/>
        <v>M-8</v>
      </c>
      <c r="S32" s="60" t="str">
        <f t="shared" si="4"/>
        <v>III</v>
      </c>
      <c r="T32" s="61" t="str">
        <f t="shared" si="5"/>
        <v>Mejorable</v>
      </c>
      <c r="U32" s="89"/>
      <c r="V32" s="49" t="str">
        <f>VLOOKUP(H32,Hoja1!A$2:G$445,6,0)</f>
        <v>ESTRÉS</v>
      </c>
      <c r="W32" s="62"/>
      <c r="X32" s="62"/>
      <c r="Y32" s="62"/>
      <c r="Z32" s="63"/>
      <c r="AA32" s="48" t="str">
        <f>VLOOKUP(H32,Hoja1!A$2:G$445,7,0)</f>
        <v>N/A</v>
      </c>
      <c r="AB32" s="79" t="s">
        <v>1200</v>
      </c>
      <c r="AC32" s="8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43.5" customHeight="1">
      <c r="A33" s="108"/>
      <c r="B33" s="108"/>
      <c r="C33" s="87"/>
      <c r="D33" s="85"/>
      <c r="E33" s="84"/>
      <c r="F33" s="84"/>
      <c r="G33" s="49" t="str">
        <f>VLOOKUP(H33,Hoja1!A$1:G$445,2,0)</f>
        <v>NATURALEZA DE LA TAREA</v>
      </c>
      <c r="H33" s="50" t="s">
        <v>76</v>
      </c>
      <c r="I33" s="49" t="str">
        <f>VLOOKUP(H33,Hoja1!A$2:G$445,3,0)</f>
        <v>ESTRÉS,  TRANSTORNOS DEL SUEÑO</v>
      </c>
      <c r="J33" s="57"/>
      <c r="K33" s="49" t="str">
        <f>VLOOKUP(H33,Hoja1!A$2:G$445,4,0)</f>
        <v>N/A</v>
      </c>
      <c r="L33" s="49" t="str">
        <f>VLOOKUP(H33,Hoja1!A$2:G$445,5,0)</f>
        <v>PVE PSICOSOCIAL</v>
      </c>
      <c r="M33" s="57">
        <v>2</v>
      </c>
      <c r="N33" s="58">
        <v>3</v>
      </c>
      <c r="O33" s="58">
        <v>10</v>
      </c>
      <c r="P33" s="52">
        <f t="shared" si="1"/>
        <v>6</v>
      </c>
      <c r="Q33" s="52">
        <f t="shared" si="2"/>
        <v>60</v>
      </c>
      <c r="R33" s="59" t="str">
        <f t="shared" si="3"/>
        <v>M-6</v>
      </c>
      <c r="S33" s="60" t="str">
        <f t="shared" si="4"/>
        <v>III</v>
      </c>
      <c r="T33" s="61" t="str">
        <f t="shared" si="5"/>
        <v>Mejorable</v>
      </c>
      <c r="U33" s="89"/>
      <c r="V33" s="49" t="str">
        <f>VLOOKUP(H33,Hoja1!A$2:G$445,6,0)</f>
        <v>ESTRÉS</v>
      </c>
      <c r="W33" s="62"/>
      <c r="X33" s="62"/>
      <c r="Y33" s="62"/>
      <c r="Z33" s="63"/>
      <c r="AA33" s="48" t="str">
        <f>VLOOKUP(H33,Hoja1!A$2:G$445,7,0)</f>
        <v>N/A</v>
      </c>
      <c r="AB33" s="80"/>
      <c r="AC33" s="8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108"/>
      <c r="B34" s="108"/>
      <c r="C34" s="87"/>
      <c r="D34" s="85"/>
      <c r="E34" s="84"/>
      <c r="F34" s="84"/>
      <c r="G34" s="49" t="str">
        <f>VLOOKUP(H34,Hoja1!A$1:G$445,2,0)</f>
        <v>Forzadas, Prolongadas</v>
      </c>
      <c r="H34" s="50" t="s">
        <v>40</v>
      </c>
      <c r="I34" s="49" t="str">
        <f>VLOOKUP(H34,Hoja1!A$2:G$445,3,0)</f>
        <v xml:space="preserve">Lesiones osteomusculares, lesiones osteoarticulares
</v>
      </c>
      <c r="J34" s="57"/>
      <c r="K34" s="49" t="str">
        <f>VLOOKUP(H34,Hoja1!A$2:G$445,4,0)</f>
        <v>Inspecciones planeadas e inspecciones no planeadas, procedimientos de programas de seguridad y salud en el trabajo</v>
      </c>
      <c r="L34" s="49" t="str">
        <f>VLOOKUP(H34,Hoja1!A$2:G$445,5,0)</f>
        <v>PVE Biomecánico, programa pausas activas, exámenes periódicos, recomendaciones, control de posturas</v>
      </c>
      <c r="M34" s="57">
        <v>2</v>
      </c>
      <c r="N34" s="58">
        <v>3</v>
      </c>
      <c r="O34" s="58">
        <v>25</v>
      </c>
      <c r="P34" s="52">
        <f t="shared" si="1"/>
        <v>6</v>
      </c>
      <c r="Q34" s="52">
        <f t="shared" si="2"/>
        <v>150</v>
      </c>
      <c r="R34" s="59" t="str">
        <f t="shared" si="3"/>
        <v>M-6</v>
      </c>
      <c r="S34" s="60" t="str">
        <f t="shared" si="4"/>
        <v>II</v>
      </c>
      <c r="T34" s="61" t="str">
        <f t="shared" si="5"/>
        <v>No Aceptable o Aceptable Con Control Especifico</v>
      </c>
      <c r="U34" s="89"/>
      <c r="V34" s="49" t="str">
        <f>VLOOKUP(H34,Hoja1!A$2:G$445,6,0)</f>
        <v>Enfermedades Osteomusculares</v>
      </c>
      <c r="W34" s="62"/>
      <c r="X34" s="62"/>
      <c r="Y34" s="62"/>
      <c r="Z34" s="63"/>
      <c r="AA34" s="48" t="str">
        <f>VLOOKUP(H34,Hoja1!A$2:G$445,7,0)</f>
        <v>Prevención en lesiones osteomusculares, líderes de pausas activas</v>
      </c>
      <c r="AB34" s="68" t="s">
        <v>1202</v>
      </c>
      <c r="AC34" s="8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8.25">
      <c r="A35" s="108"/>
      <c r="B35" s="108"/>
      <c r="C35" s="87"/>
      <c r="D35" s="85"/>
      <c r="E35" s="84"/>
      <c r="F35" s="84"/>
      <c r="G35" s="49" t="str">
        <f>VLOOKUP(H35,Hoja1!A$1:G$445,2,0)</f>
        <v>Higiene Muscular</v>
      </c>
      <c r="H35" s="50" t="s">
        <v>483</v>
      </c>
      <c r="I35" s="49" t="str">
        <f>VLOOKUP(H35,Hoja1!A$2:G$445,3,0)</f>
        <v>Lesiones Musculoesqueléticas</v>
      </c>
      <c r="J35" s="57"/>
      <c r="K35" s="49" t="str">
        <f>VLOOKUP(H35,Hoja1!A$2:G$445,4,0)</f>
        <v>N/A</v>
      </c>
      <c r="L35" s="49" t="str">
        <f>VLOOKUP(H35,Hoja1!A$2:G$445,5,0)</f>
        <v>N/A</v>
      </c>
      <c r="M35" s="57">
        <v>2</v>
      </c>
      <c r="N35" s="58">
        <v>3</v>
      </c>
      <c r="O35" s="58">
        <v>10</v>
      </c>
      <c r="P35" s="52">
        <f t="shared" si="1"/>
        <v>6</v>
      </c>
      <c r="Q35" s="52">
        <f t="shared" si="2"/>
        <v>60</v>
      </c>
      <c r="R35" s="59" t="str">
        <f t="shared" si="3"/>
        <v>M-6</v>
      </c>
      <c r="S35" s="60" t="str">
        <f t="shared" si="4"/>
        <v>III</v>
      </c>
      <c r="T35" s="61" t="str">
        <f t="shared" si="5"/>
        <v>Mejorable</v>
      </c>
      <c r="U35" s="89"/>
      <c r="V35" s="49" t="str">
        <f>VLOOKUP(H35,Hoja1!A$2:G$445,6,0)</f>
        <v xml:space="preserve">Enfermedades Osteomusculares
</v>
      </c>
      <c r="W35" s="62"/>
      <c r="X35" s="62"/>
      <c r="Y35" s="62"/>
      <c r="Z35" s="63"/>
      <c r="AA35" s="48" t="str">
        <f>VLOOKUP(H35,Hoja1!A$2:G$445,7,0)</f>
        <v>Prevención en lesiones osteomusculares, líderes de pausas activas</v>
      </c>
      <c r="AB35" s="68" t="s">
        <v>1201</v>
      </c>
      <c r="AC35" s="8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0.5">
      <c r="A36" s="108"/>
      <c r="B36" s="108"/>
      <c r="C36" s="87"/>
      <c r="D36" s="85"/>
      <c r="E36" s="84"/>
      <c r="F36" s="84"/>
      <c r="G36" s="49" t="str">
        <f>VLOOKUP(H36,Hoja1!A$1:G$445,2,0)</f>
        <v>Superficies de trabajo irregulares o deslizantes</v>
      </c>
      <c r="H36" s="50" t="s">
        <v>597</v>
      </c>
      <c r="I36" s="49" t="str">
        <f>VLOOKUP(H36,Hoja1!A$2:G$445,3,0)</f>
        <v>Caidas del mismo nivel, fracturas, golpe con objetos, caídas de objetos, obstrucción de rutas de evacuación</v>
      </c>
      <c r="J36" s="57"/>
      <c r="K36" s="49" t="str">
        <f>VLOOKUP(H36,Hoja1!A$2:G$445,4,0)</f>
        <v>N/A</v>
      </c>
      <c r="L36" s="49" t="str">
        <f>VLOOKUP(H36,Hoja1!A$2:G$445,5,0)</f>
        <v>N/A</v>
      </c>
      <c r="M36" s="57">
        <v>2</v>
      </c>
      <c r="N36" s="58">
        <v>3</v>
      </c>
      <c r="O36" s="58">
        <v>25</v>
      </c>
      <c r="P36" s="52">
        <f t="shared" si="1"/>
        <v>6</v>
      </c>
      <c r="Q36" s="52">
        <f t="shared" si="2"/>
        <v>150</v>
      </c>
      <c r="R36" s="59" t="str">
        <f t="shared" si="3"/>
        <v>M-6</v>
      </c>
      <c r="S36" s="60" t="str">
        <f t="shared" si="4"/>
        <v>II</v>
      </c>
      <c r="T36" s="61" t="str">
        <f t="shared" si="5"/>
        <v>No Aceptable o Aceptable Con Control Especifico</v>
      </c>
      <c r="U36" s="89"/>
      <c r="V36" s="49" t="str">
        <f>VLOOKUP(H36,Hoja1!A$2:G$445,6,0)</f>
        <v>Caídas de distinto nivel</v>
      </c>
      <c r="W36" s="62"/>
      <c r="X36" s="62"/>
      <c r="Y36" s="62"/>
      <c r="Z36" s="63"/>
      <c r="AA36" s="48" t="str">
        <f>VLOOKUP(H36,Hoja1!A$2:G$445,7,0)</f>
        <v>Pautas Básicas en orden y aseo en el lugar de trabajo, actos y condiciones inseguras</v>
      </c>
      <c r="AB36" s="68" t="s">
        <v>1211</v>
      </c>
      <c r="AC36" s="8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08"/>
      <c r="B37" s="108"/>
      <c r="C37" s="87"/>
      <c r="D37" s="85"/>
      <c r="E37" s="84"/>
      <c r="F37" s="84"/>
      <c r="G37" s="49" t="str">
        <f>VLOOKUP(H37,Hoja1!A$1:G$445,2,0)</f>
        <v>SISMOS, INCENDIOS, INUNDACIONES, TERREMOTOS, VENDAVALES, DERRUMBE</v>
      </c>
      <c r="H37" s="50" t="s">
        <v>62</v>
      </c>
      <c r="I37" s="49" t="str">
        <f>VLOOKUP(H37,Hoja1!A$2:G$445,3,0)</f>
        <v>SISMOS, INCENDIOS, INUNDACIONES, TERREMOTOS, VENDAVALES</v>
      </c>
      <c r="J37" s="57"/>
      <c r="K37" s="49" t="str">
        <f>VLOOKUP(H37,Hoja1!A$2:G$445,4,0)</f>
        <v>Inspecciones planeadas e inspecciones no planeadas, procedimientos de programas de seguridad y salud en el trabajo</v>
      </c>
      <c r="L37" s="49" t="str">
        <f>VLOOKUP(H37,Hoja1!A$2:G$445,5,0)</f>
        <v>BRIGADAS DE EMERGENCIAS</v>
      </c>
      <c r="M37" s="57">
        <v>2</v>
      </c>
      <c r="N37" s="58">
        <v>1</v>
      </c>
      <c r="O37" s="58">
        <v>100</v>
      </c>
      <c r="P37" s="52">
        <f t="shared" si="1"/>
        <v>2</v>
      </c>
      <c r="Q37" s="52">
        <f t="shared" si="2"/>
        <v>200</v>
      </c>
      <c r="R37" s="59" t="str">
        <f t="shared" si="3"/>
        <v>B-2</v>
      </c>
      <c r="S37" s="60" t="str">
        <f t="shared" si="4"/>
        <v>II</v>
      </c>
      <c r="T37" s="61" t="str">
        <f t="shared" si="5"/>
        <v>No Aceptable o Aceptable Con Control Especifico</v>
      </c>
      <c r="U37" s="90"/>
      <c r="V37" s="49" t="str">
        <f>VLOOKUP(H37,Hoja1!A$2:G$445,6,0)</f>
        <v>MUERTE</v>
      </c>
      <c r="W37" s="62"/>
      <c r="X37" s="62"/>
      <c r="Y37" s="62"/>
      <c r="Z37" s="63" t="s">
        <v>1206</v>
      </c>
      <c r="AA37" s="48" t="str">
        <f>VLOOKUP(H37,Hoja1!A$2:G$445,7,0)</f>
        <v>ENTRENAMIENTO DE LA BRIGADA; DIVULGACIÓN DE PLAN DE EMERGENCIA</v>
      </c>
      <c r="AB37" s="68" t="s">
        <v>1205</v>
      </c>
      <c r="AC37" s="103"/>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25.5">
      <c r="A38" s="108"/>
      <c r="B38" s="108"/>
      <c r="C38" s="97" t="s">
        <v>1214</v>
      </c>
      <c r="D38" s="99" t="s">
        <v>1215</v>
      </c>
      <c r="E38" s="91" t="s">
        <v>1020</v>
      </c>
      <c r="F38" s="91" t="s">
        <v>1208</v>
      </c>
      <c r="G38" s="23" t="str">
        <f>VLOOKUP(H38,Hoja1!A$1:G$445,2,0)</f>
        <v>Bacterias</v>
      </c>
      <c r="H38" s="24" t="s">
        <v>113</v>
      </c>
      <c r="I38" s="23" t="str">
        <f>VLOOKUP(H38,Hoja1!A$2:G$445,3,0)</f>
        <v>Infecciones Bacterianas</v>
      </c>
      <c r="J38" s="18"/>
      <c r="K38" s="23" t="str">
        <f>VLOOKUP(H38,Hoja1!A$2:G$445,4,0)</f>
        <v>N/A</v>
      </c>
      <c r="L38" s="23" t="str">
        <f>VLOOKUP(H38,Hoja1!A$2:G$445,5,0)</f>
        <v>Vacunación</v>
      </c>
      <c r="M38" s="18">
        <v>2</v>
      </c>
      <c r="N38" s="19">
        <v>3</v>
      </c>
      <c r="O38" s="19">
        <v>10</v>
      </c>
      <c r="P38" s="26">
        <f t="shared" si="1"/>
        <v>6</v>
      </c>
      <c r="Q38" s="26">
        <f t="shared" si="2"/>
        <v>60</v>
      </c>
      <c r="R38" s="33" t="str">
        <f t="shared" si="3"/>
        <v>M-6</v>
      </c>
      <c r="S38" s="35" t="str">
        <f t="shared" si="4"/>
        <v>III</v>
      </c>
      <c r="T38" s="37" t="str">
        <f t="shared" si="5"/>
        <v>Mejorable</v>
      </c>
      <c r="U38" s="94">
        <v>2</v>
      </c>
      <c r="V38" s="23" t="str">
        <f>VLOOKUP(H38,Hoja1!A$2:G$445,6,0)</f>
        <v xml:space="preserve">Enfermedades Infectocontagiosas
</v>
      </c>
      <c r="W38" s="20"/>
      <c r="X38" s="20"/>
      <c r="Y38" s="20"/>
      <c r="Z38" s="17"/>
      <c r="AA38" s="22" t="str">
        <f>VLOOKUP(H38,Hoja1!A$2:G$445,7,0)</f>
        <v>Autocuidado</v>
      </c>
      <c r="AB38" s="74" t="s">
        <v>1198</v>
      </c>
      <c r="AC38" s="76" t="s">
        <v>1207</v>
      </c>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25.5">
      <c r="A39" s="108"/>
      <c r="B39" s="108"/>
      <c r="C39" s="77"/>
      <c r="D39" s="100"/>
      <c r="E39" s="92"/>
      <c r="F39" s="92"/>
      <c r="G39" s="23" t="str">
        <f>VLOOKUP(H39,Hoja1!A$1:G$445,2,0)</f>
        <v>Virus</v>
      </c>
      <c r="H39" s="24" t="s">
        <v>122</v>
      </c>
      <c r="I39" s="23" t="str">
        <f>VLOOKUP(H39,Hoja1!A$2:G$445,3,0)</f>
        <v>Infecciones Virales</v>
      </c>
      <c r="J39" s="18"/>
      <c r="K39" s="23" t="str">
        <f>VLOOKUP(H39,Hoja1!A$2:G$445,4,0)</f>
        <v>N/A</v>
      </c>
      <c r="L39" s="23" t="str">
        <f>VLOOKUP(H39,Hoja1!A$2:G$445,5,0)</f>
        <v>Vacunación</v>
      </c>
      <c r="M39" s="18">
        <v>2</v>
      </c>
      <c r="N39" s="19">
        <v>4</v>
      </c>
      <c r="O39" s="19">
        <v>10</v>
      </c>
      <c r="P39" s="26">
        <f t="shared" si="1"/>
        <v>8</v>
      </c>
      <c r="Q39" s="26">
        <f t="shared" si="2"/>
        <v>80</v>
      </c>
      <c r="R39" s="33" t="str">
        <f t="shared" si="3"/>
        <v>M-8</v>
      </c>
      <c r="S39" s="35" t="str">
        <f t="shared" si="4"/>
        <v>III</v>
      </c>
      <c r="T39" s="37" t="str">
        <f t="shared" si="5"/>
        <v>Mejorable</v>
      </c>
      <c r="U39" s="95"/>
      <c r="V39" s="23" t="str">
        <f>VLOOKUP(H39,Hoja1!A$2:G$445,6,0)</f>
        <v xml:space="preserve">Enfermedades Infectocontagiosas
</v>
      </c>
      <c r="W39" s="20"/>
      <c r="X39" s="20"/>
      <c r="Y39" s="20"/>
      <c r="Z39" s="17"/>
      <c r="AA39" s="22" t="str">
        <f>VLOOKUP(H39,Hoja1!A$2:G$445,7,0)</f>
        <v>Autocuidado</v>
      </c>
      <c r="AB39" s="75"/>
      <c r="AC39" s="7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25.5">
      <c r="A40" s="108"/>
      <c r="B40" s="108"/>
      <c r="C40" s="77"/>
      <c r="D40" s="100"/>
      <c r="E40" s="92"/>
      <c r="F40" s="92"/>
      <c r="G40" s="23" t="str">
        <f>VLOOKUP(H40,Hoja1!A$1:G$445,2,0)</f>
        <v>CONCENTRACIÓN EN ACTIVIDADES DE ALTO DESEMPEÑO MENTAL</v>
      </c>
      <c r="H40" s="24" t="s">
        <v>72</v>
      </c>
      <c r="I40" s="23" t="str">
        <f>VLOOKUP(H40,Hoja1!A$2:G$445,3,0)</f>
        <v>ESTRÉS, CEFALEA, IRRITABILIDAD</v>
      </c>
      <c r="J40" s="18"/>
      <c r="K40" s="23" t="str">
        <f>VLOOKUP(H40,Hoja1!A$2:G$445,4,0)</f>
        <v>N/A</v>
      </c>
      <c r="L40" s="23" t="str">
        <f>VLOOKUP(H40,Hoja1!A$2:G$445,5,0)</f>
        <v>PVE PSICOSOCIAL</v>
      </c>
      <c r="M40" s="18">
        <v>2</v>
      </c>
      <c r="N40" s="19">
        <v>4</v>
      </c>
      <c r="O40" s="19">
        <v>10</v>
      </c>
      <c r="P40" s="26">
        <f t="shared" si="1"/>
        <v>8</v>
      </c>
      <c r="Q40" s="26">
        <f t="shared" si="2"/>
        <v>80</v>
      </c>
      <c r="R40" s="33" t="str">
        <f t="shared" si="3"/>
        <v>M-8</v>
      </c>
      <c r="S40" s="35" t="str">
        <f t="shared" si="4"/>
        <v>III</v>
      </c>
      <c r="T40" s="37" t="str">
        <f t="shared" si="5"/>
        <v>Mejorable</v>
      </c>
      <c r="U40" s="95"/>
      <c r="V40" s="23" t="str">
        <f>VLOOKUP(H40,Hoja1!A$2:G$445,6,0)</f>
        <v>ESTRÉS</v>
      </c>
      <c r="W40" s="20"/>
      <c r="X40" s="20"/>
      <c r="Y40" s="20"/>
      <c r="Z40" s="17"/>
      <c r="AA40" s="22" t="str">
        <f>VLOOKUP(H40,Hoja1!A$2:G$445,7,0)</f>
        <v>N/A</v>
      </c>
      <c r="AB40" s="74" t="s">
        <v>1200</v>
      </c>
      <c r="AC40" s="7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4.25" customHeight="1">
      <c r="A41" s="108"/>
      <c r="B41" s="108"/>
      <c r="C41" s="77"/>
      <c r="D41" s="100"/>
      <c r="E41" s="92"/>
      <c r="F41" s="92"/>
      <c r="G41" s="23" t="str">
        <f>VLOOKUP(H41,Hoja1!A$1:G$445,2,0)</f>
        <v>NATURALEZA DE LA TAREA</v>
      </c>
      <c r="H41" s="24" t="s">
        <v>76</v>
      </c>
      <c r="I41" s="23" t="str">
        <f>VLOOKUP(H41,Hoja1!A$2:G$445,3,0)</f>
        <v>ESTRÉS,  TRANSTORNOS DEL SUEÑO</v>
      </c>
      <c r="J41" s="18"/>
      <c r="K41" s="23" t="str">
        <f>VLOOKUP(H41,Hoja1!A$2:G$445,4,0)</f>
        <v>N/A</v>
      </c>
      <c r="L41" s="23" t="str">
        <f>VLOOKUP(H41,Hoja1!A$2:G$445,5,0)</f>
        <v>PVE PSICOSOCIAL</v>
      </c>
      <c r="M41" s="18">
        <v>2</v>
      </c>
      <c r="N41" s="19">
        <v>3</v>
      </c>
      <c r="O41" s="19">
        <v>10</v>
      </c>
      <c r="P41" s="26">
        <f t="shared" si="1"/>
        <v>6</v>
      </c>
      <c r="Q41" s="26">
        <f t="shared" si="2"/>
        <v>60</v>
      </c>
      <c r="R41" s="33" t="str">
        <f t="shared" si="3"/>
        <v>M-6</v>
      </c>
      <c r="S41" s="35" t="str">
        <f t="shared" si="4"/>
        <v>III</v>
      </c>
      <c r="T41" s="37" t="str">
        <f t="shared" si="5"/>
        <v>Mejorable</v>
      </c>
      <c r="U41" s="95"/>
      <c r="V41" s="23" t="str">
        <f>VLOOKUP(H41,Hoja1!A$2:G$445,6,0)</f>
        <v>ESTRÉS</v>
      </c>
      <c r="W41" s="20"/>
      <c r="X41" s="20"/>
      <c r="Y41" s="20"/>
      <c r="Z41" s="17"/>
      <c r="AA41" s="22" t="str">
        <f>VLOOKUP(H41,Hoja1!A$2:G$445,7,0)</f>
        <v>N/A</v>
      </c>
      <c r="AB41" s="75"/>
      <c r="AC41" s="7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108"/>
      <c r="B42" s="108"/>
      <c r="C42" s="77"/>
      <c r="D42" s="100"/>
      <c r="E42" s="92"/>
      <c r="F42" s="92"/>
      <c r="G42" s="23" t="str">
        <f>VLOOKUP(H42,Hoja1!A$1:G$445,2,0)</f>
        <v>Forzadas, Prolongadas</v>
      </c>
      <c r="H42" s="24" t="s">
        <v>40</v>
      </c>
      <c r="I42" s="23" t="str">
        <f>VLOOKUP(H42,Hoja1!A$2:G$445,3,0)</f>
        <v xml:space="preserve">Lesiones osteomusculares, lesiones osteoarticulares
</v>
      </c>
      <c r="J42" s="18"/>
      <c r="K42" s="23" t="str">
        <f>VLOOKUP(H42,Hoja1!A$2:G$445,4,0)</f>
        <v>Inspecciones planeadas e inspecciones no planeadas, procedimientos de programas de seguridad y salud en el trabajo</v>
      </c>
      <c r="L42" s="23" t="str">
        <f>VLOOKUP(H42,Hoja1!A$2:G$445,5,0)</f>
        <v>PVE Biomecánico, programa pausas activas, exámenes periódicos, recomendaciones, control de posturas</v>
      </c>
      <c r="M42" s="18">
        <v>2</v>
      </c>
      <c r="N42" s="19">
        <v>3</v>
      </c>
      <c r="O42" s="19">
        <v>25</v>
      </c>
      <c r="P42" s="26">
        <f t="shared" si="1"/>
        <v>6</v>
      </c>
      <c r="Q42" s="26">
        <f t="shared" si="2"/>
        <v>150</v>
      </c>
      <c r="R42" s="33" t="str">
        <f t="shared" si="3"/>
        <v>M-6</v>
      </c>
      <c r="S42" s="35" t="str">
        <f t="shared" si="4"/>
        <v>II</v>
      </c>
      <c r="T42" s="37" t="str">
        <f t="shared" si="5"/>
        <v>No Aceptable o Aceptable Con Control Especifico</v>
      </c>
      <c r="U42" s="95"/>
      <c r="V42" s="23" t="str">
        <f>VLOOKUP(H42,Hoja1!A$2:G$445,6,0)</f>
        <v>Enfermedades Osteomusculares</v>
      </c>
      <c r="W42" s="20"/>
      <c r="X42" s="20"/>
      <c r="Y42" s="20"/>
      <c r="Z42" s="17"/>
      <c r="AA42" s="22" t="str">
        <f>VLOOKUP(H42,Hoja1!A$2:G$445,7,0)</f>
        <v>Prevención en lesiones osteomusculares, líderes de pausas activas</v>
      </c>
      <c r="AB42" s="69" t="s">
        <v>1202</v>
      </c>
      <c r="AC42" s="7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8.25">
      <c r="A43" s="108"/>
      <c r="B43" s="108"/>
      <c r="C43" s="77"/>
      <c r="D43" s="100"/>
      <c r="E43" s="92"/>
      <c r="F43" s="92"/>
      <c r="G43" s="23" t="str">
        <f>VLOOKUP(H43,Hoja1!A$1:G$445,2,0)</f>
        <v>Higiene Muscular</v>
      </c>
      <c r="H43" s="24" t="s">
        <v>483</v>
      </c>
      <c r="I43" s="23" t="str">
        <f>VLOOKUP(H43,Hoja1!A$2:G$445,3,0)</f>
        <v>Lesiones Musculoesqueléticas</v>
      </c>
      <c r="J43" s="18"/>
      <c r="K43" s="23" t="str">
        <f>VLOOKUP(H43,Hoja1!A$2:G$445,4,0)</f>
        <v>N/A</v>
      </c>
      <c r="L43" s="23" t="str">
        <f>VLOOKUP(H43,Hoja1!A$2:G$445,5,0)</f>
        <v>N/A</v>
      </c>
      <c r="M43" s="18">
        <v>2</v>
      </c>
      <c r="N43" s="19">
        <v>3</v>
      </c>
      <c r="O43" s="19">
        <v>10</v>
      </c>
      <c r="P43" s="26">
        <f t="shared" si="1"/>
        <v>6</v>
      </c>
      <c r="Q43" s="26">
        <f t="shared" si="2"/>
        <v>60</v>
      </c>
      <c r="R43" s="33" t="str">
        <f t="shared" si="3"/>
        <v>M-6</v>
      </c>
      <c r="S43" s="35" t="str">
        <f t="shared" si="4"/>
        <v>III</v>
      </c>
      <c r="T43" s="37" t="str">
        <f t="shared" si="5"/>
        <v>Mejorable</v>
      </c>
      <c r="U43" s="95"/>
      <c r="V43" s="23" t="str">
        <f>VLOOKUP(H43,Hoja1!A$2:G$445,6,0)</f>
        <v xml:space="preserve">Enfermedades Osteomusculares
</v>
      </c>
      <c r="W43" s="20"/>
      <c r="X43" s="20"/>
      <c r="Y43" s="20"/>
      <c r="Z43" s="17"/>
      <c r="AA43" s="22" t="str">
        <f>VLOOKUP(H43,Hoja1!A$2:G$445,7,0)</f>
        <v>Prevención en lesiones osteomusculares, líderes de pausas activas</v>
      </c>
      <c r="AB43" s="69" t="s">
        <v>1201</v>
      </c>
      <c r="AC43" s="7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40.5">
      <c r="A44" s="108"/>
      <c r="B44" s="108"/>
      <c r="C44" s="77"/>
      <c r="D44" s="100"/>
      <c r="E44" s="92"/>
      <c r="F44" s="92"/>
      <c r="G44" s="23" t="str">
        <f>VLOOKUP(H44,Hoja1!A$1:G$445,2,0)</f>
        <v>Superficies de trabajo irregulares o deslizantes</v>
      </c>
      <c r="H44" s="24" t="s">
        <v>597</v>
      </c>
      <c r="I44" s="23" t="str">
        <f>VLOOKUP(H44,Hoja1!A$2:G$445,3,0)</f>
        <v>Caidas del mismo nivel, fracturas, golpe con objetos, caídas de objetos, obstrucción de rutas de evacuación</v>
      </c>
      <c r="J44" s="18"/>
      <c r="K44" s="23" t="str">
        <f>VLOOKUP(H44,Hoja1!A$2:G$445,4,0)</f>
        <v>N/A</v>
      </c>
      <c r="L44" s="23" t="str">
        <f>VLOOKUP(H44,Hoja1!A$2:G$445,5,0)</f>
        <v>N/A</v>
      </c>
      <c r="M44" s="18">
        <v>2</v>
      </c>
      <c r="N44" s="19">
        <v>3</v>
      </c>
      <c r="O44" s="19">
        <v>25</v>
      </c>
      <c r="P44" s="26">
        <f t="shared" si="1"/>
        <v>6</v>
      </c>
      <c r="Q44" s="26">
        <f t="shared" si="2"/>
        <v>150</v>
      </c>
      <c r="R44" s="33" t="str">
        <f t="shared" si="3"/>
        <v>M-6</v>
      </c>
      <c r="S44" s="35" t="str">
        <f t="shared" si="4"/>
        <v>II</v>
      </c>
      <c r="T44" s="37" t="str">
        <f t="shared" si="5"/>
        <v>No Aceptable o Aceptable Con Control Especifico</v>
      </c>
      <c r="U44" s="95"/>
      <c r="V44" s="23" t="str">
        <f>VLOOKUP(H44,Hoja1!A$2:G$445,6,0)</f>
        <v>Caídas de distinto nivel</v>
      </c>
      <c r="W44" s="20"/>
      <c r="X44" s="20"/>
      <c r="Y44" s="20"/>
      <c r="Z44" s="17"/>
      <c r="AA44" s="22" t="str">
        <f>VLOOKUP(H44,Hoja1!A$2:G$445,7,0)</f>
        <v>Pautas Básicas en orden y aseo en el lugar de trabajo, actos y condiciones inseguras</v>
      </c>
      <c r="AB44" s="69" t="s">
        <v>1211</v>
      </c>
      <c r="AC44" s="7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108"/>
      <c r="B45" s="108"/>
      <c r="C45" s="98"/>
      <c r="D45" s="101"/>
      <c r="E45" s="93"/>
      <c r="F45" s="93"/>
      <c r="G45" s="23" t="str">
        <f>VLOOKUP(H45,Hoja1!A$1:G$445,2,0)</f>
        <v>SISMOS, INCENDIOS, INUNDACIONES, TERREMOTOS, VENDAVALES, DERRUMBE</v>
      </c>
      <c r="H45" s="24" t="s">
        <v>62</v>
      </c>
      <c r="I45" s="23" t="str">
        <f>VLOOKUP(H45,Hoja1!A$2:G$445,3,0)</f>
        <v>SISMOS, INCENDIOS, INUNDACIONES, TERREMOTOS, VENDAVALES</v>
      </c>
      <c r="J45" s="18"/>
      <c r="K45" s="23" t="str">
        <f>VLOOKUP(H45,Hoja1!A$2:G$445,4,0)</f>
        <v>Inspecciones planeadas e inspecciones no planeadas, procedimientos de programas de seguridad y salud en el trabajo</v>
      </c>
      <c r="L45" s="23" t="str">
        <f>VLOOKUP(H45,Hoja1!A$2:G$445,5,0)</f>
        <v>BRIGADAS DE EMERGENCIAS</v>
      </c>
      <c r="M45" s="18">
        <v>2</v>
      </c>
      <c r="N45" s="19">
        <v>1</v>
      </c>
      <c r="O45" s="19">
        <v>100</v>
      </c>
      <c r="P45" s="26">
        <f t="shared" si="1"/>
        <v>2</v>
      </c>
      <c r="Q45" s="26">
        <f t="shared" si="2"/>
        <v>200</v>
      </c>
      <c r="R45" s="33" t="str">
        <f t="shared" si="3"/>
        <v>B-2</v>
      </c>
      <c r="S45" s="35" t="str">
        <f t="shared" si="4"/>
        <v>II</v>
      </c>
      <c r="T45" s="37" t="str">
        <f t="shared" si="5"/>
        <v>No Aceptable o Aceptable Con Control Especifico</v>
      </c>
      <c r="U45" s="96"/>
      <c r="V45" s="23" t="str">
        <f>VLOOKUP(H45,Hoja1!A$2:G$445,6,0)</f>
        <v>MUERTE</v>
      </c>
      <c r="W45" s="20"/>
      <c r="X45" s="20"/>
      <c r="Y45" s="20"/>
      <c r="Z45" s="17" t="s">
        <v>1206</v>
      </c>
      <c r="AA45" s="22" t="str">
        <f>VLOOKUP(H45,Hoja1!A$2:G$445,7,0)</f>
        <v>ENTRENAMIENTO DE LA BRIGADA; DIVULGACIÓN DE PLAN DE EMERGENCIA</v>
      </c>
      <c r="AB45" s="69" t="s">
        <v>1205</v>
      </c>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25.5">
      <c r="A46" s="108"/>
      <c r="B46" s="108"/>
      <c r="C46" s="87" t="s">
        <v>1216</v>
      </c>
      <c r="D46" s="85" t="s">
        <v>1217</v>
      </c>
      <c r="E46" s="84" t="s">
        <v>1064</v>
      </c>
      <c r="F46" s="84" t="s">
        <v>1208</v>
      </c>
      <c r="G46" s="49" t="str">
        <f>VLOOKUP(H46,Hoja1!A$1:G$445,2,0)</f>
        <v>Bacterias</v>
      </c>
      <c r="H46" s="50" t="s">
        <v>113</v>
      </c>
      <c r="I46" s="49" t="str">
        <f>VLOOKUP(H46,Hoja1!A$2:G$445,3,0)</f>
        <v>Infecciones Bacterianas</v>
      </c>
      <c r="J46" s="57"/>
      <c r="K46" s="49" t="str">
        <f>VLOOKUP(H46,Hoja1!A$2:G$445,4,0)</f>
        <v>N/A</v>
      </c>
      <c r="L46" s="49" t="str">
        <f>VLOOKUP(H46,Hoja1!A$2:G$445,5,0)</f>
        <v>Vacunación</v>
      </c>
      <c r="M46" s="57">
        <v>2</v>
      </c>
      <c r="N46" s="58">
        <v>3</v>
      </c>
      <c r="O46" s="58">
        <v>10</v>
      </c>
      <c r="P46" s="52">
        <f t="shared" si="1"/>
        <v>6</v>
      </c>
      <c r="Q46" s="52">
        <f t="shared" si="2"/>
        <v>60</v>
      </c>
      <c r="R46" s="59" t="str">
        <f t="shared" si="3"/>
        <v>M-6</v>
      </c>
      <c r="S46" s="60" t="str">
        <f t="shared" si="4"/>
        <v>III</v>
      </c>
      <c r="T46" s="61" t="str">
        <f t="shared" si="5"/>
        <v>Mejorable</v>
      </c>
      <c r="U46" s="88">
        <v>2</v>
      </c>
      <c r="V46" s="49" t="str">
        <f>VLOOKUP(H46,Hoja1!A$2:G$445,6,0)</f>
        <v xml:space="preserve">Enfermedades Infectocontagiosas
</v>
      </c>
      <c r="W46" s="62"/>
      <c r="X46" s="62"/>
      <c r="Y46" s="62"/>
      <c r="Z46" s="63"/>
      <c r="AA46" s="48" t="str">
        <f>VLOOKUP(H46,Hoja1!A$2:G$445,7,0)</f>
        <v>Autocuidado</v>
      </c>
      <c r="AB46" s="79" t="s">
        <v>1198</v>
      </c>
      <c r="AC46" s="102" t="s">
        <v>1207</v>
      </c>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0" customHeight="1">
      <c r="A47" s="108"/>
      <c r="B47" s="108"/>
      <c r="C47" s="87"/>
      <c r="D47" s="85"/>
      <c r="E47" s="84"/>
      <c r="F47" s="84"/>
      <c r="G47" s="49" t="str">
        <f>VLOOKUP(H47,Hoja1!A$1:G$445,2,0)</f>
        <v>Virus</v>
      </c>
      <c r="H47" s="50" t="s">
        <v>122</v>
      </c>
      <c r="I47" s="49" t="str">
        <f>VLOOKUP(H47,Hoja1!A$2:G$445,3,0)</f>
        <v>Infecciones Virales</v>
      </c>
      <c r="J47" s="57"/>
      <c r="K47" s="49" t="str">
        <f>VLOOKUP(H47,Hoja1!A$2:G$445,4,0)</f>
        <v>N/A</v>
      </c>
      <c r="L47" s="49" t="str">
        <f>VLOOKUP(H47,Hoja1!A$2:G$445,5,0)</f>
        <v>Vacunación</v>
      </c>
      <c r="M47" s="57">
        <v>2</v>
      </c>
      <c r="N47" s="58">
        <v>3</v>
      </c>
      <c r="O47" s="58">
        <v>10</v>
      </c>
      <c r="P47" s="52">
        <f t="shared" si="1"/>
        <v>6</v>
      </c>
      <c r="Q47" s="52">
        <f t="shared" si="2"/>
        <v>60</v>
      </c>
      <c r="R47" s="59" t="str">
        <f t="shared" si="3"/>
        <v>M-6</v>
      </c>
      <c r="S47" s="60" t="str">
        <f t="shared" si="4"/>
        <v>III</v>
      </c>
      <c r="T47" s="61" t="str">
        <f t="shared" si="5"/>
        <v>Mejorable</v>
      </c>
      <c r="U47" s="89"/>
      <c r="V47" s="49" t="str">
        <f>VLOOKUP(H47,Hoja1!A$2:G$445,6,0)</f>
        <v xml:space="preserve">Enfermedades Infectocontagiosas
</v>
      </c>
      <c r="W47" s="62"/>
      <c r="X47" s="62"/>
      <c r="Y47" s="62"/>
      <c r="Z47" s="63"/>
      <c r="AA47" s="48" t="str">
        <f>VLOOKUP(H47,Hoja1!A$2:G$445,7,0)</f>
        <v>Autocuidado</v>
      </c>
      <c r="AB47" s="80"/>
      <c r="AC47" s="8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108"/>
      <c r="B48" s="108"/>
      <c r="C48" s="87"/>
      <c r="D48" s="85"/>
      <c r="E48" s="84"/>
      <c r="F48" s="84"/>
      <c r="G48" s="49" t="str">
        <f>VLOOKUP(H48,Hoja1!A$1:G$445,2,0)</f>
        <v>ENERGÍA TÉRMICA, CAMBIO DE TEMPERATURA DURANTE LOS RECORRIDOS</v>
      </c>
      <c r="H48" s="50" t="s">
        <v>170</v>
      </c>
      <c r="I48" s="49" t="str">
        <f>VLOOKUP(H48,Hoja1!A$2:G$445,3,0)</f>
        <v xml:space="preserve"> GOLPE DE CALOR,  DESHIDRATACIÓN</v>
      </c>
      <c r="J48" s="57"/>
      <c r="K48" s="49" t="str">
        <f>VLOOKUP(H48,Hoja1!A$2:G$445,4,0)</f>
        <v>Inspecciones planeadas e inspecciones no planeadas, procedimientos de programas de seguridad y salud en el trabajo</v>
      </c>
      <c r="L48" s="49" t="str">
        <f>VLOOKUP(H48,Hoja1!A$2:G$445,5,0)</f>
        <v>NO OBSERVADO</v>
      </c>
      <c r="M48" s="57">
        <v>2</v>
      </c>
      <c r="N48" s="58">
        <v>3</v>
      </c>
      <c r="O48" s="58">
        <v>10</v>
      </c>
      <c r="P48" s="52">
        <f t="shared" si="1"/>
        <v>6</v>
      </c>
      <c r="Q48" s="52">
        <f t="shared" si="2"/>
        <v>60</v>
      </c>
      <c r="R48" s="59" t="str">
        <f t="shared" si="3"/>
        <v>M-6</v>
      </c>
      <c r="S48" s="60" t="str">
        <f t="shared" si="4"/>
        <v>III</v>
      </c>
      <c r="T48" s="61" t="str">
        <f t="shared" si="5"/>
        <v>Mejorable</v>
      </c>
      <c r="U48" s="89"/>
      <c r="V48" s="49" t="str">
        <f>VLOOKUP(H48,Hoja1!A$2:G$445,6,0)</f>
        <v>CÁNCER DE PIEL</v>
      </c>
      <c r="W48" s="62"/>
      <c r="X48" s="62"/>
      <c r="Y48" s="62"/>
      <c r="Z48" s="63"/>
      <c r="AA48" s="48" t="str">
        <f>VLOOKUP(H48,Hoja1!A$2:G$445,7,0)</f>
        <v>N/A</v>
      </c>
      <c r="AB48" s="68" t="s">
        <v>1223</v>
      </c>
      <c r="AC48" s="8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108"/>
      <c r="B49" s="108"/>
      <c r="C49" s="87"/>
      <c r="D49" s="85"/>
      <c r="E49" s="84"/>
      <c r="F49" s="84"/>
      <c r="G49" s="49" t="str">
        <f>VLOOKUP(H49,Hoja1!A$1:G$445,2,0)</f>
        <v xml:space="preserve">HUMOS </v>
      </c>
      <c r="H49" s="50" t="s">
        <v>258</v>
      </c>
      <c r="I49" s="49" t="str">
        <f>VLOOKUP(H49,Hoja1!A$2:G$445,3,0)</f>
        <v xml:space="preserve">ASMA,GRIPA, NEUMOCONIOSIS, CÁNCER </v>
      </c>
      <c r="J49" s="57"/>
      <c r="K49" s="49" t="str">
        <f>VLOOKUP(H49,Hoja1!A$2:G$445,4,0)</f>
        <v>Inspecciones planeadas e inspecciones no planeadas, procedimientos de programas de seguridad y salud en el trabajo</v>
      </c>
      <c r="L49" s="49" t="str">
        <f>VLOOKUP(H49,Hoja1!A$2:G$445,5,0)</f>
        <v xml:space="preserve">EPP TAPABOCAS, CARETAS CON FILTROS </v>
      </c>
      <c r="M49" s="57">
        <v>2</v>
      </c>
      <c r="N49" s="58">
        <v>3</v>
      </c>
      <c r="O49" s="58">
        <v>25</v>
      </c>
      <c r="P49" s="52">
        <f t="shared" si="1"/>
        <v>6</v>
      </c>
      <c r="Q49" s="52">
        <f t="shared" si="2"/>
        <v>150</v>
      </c>
      <c r="R49" s="59" t="str">
        <f t="shared" si="3"/>
        <v>M-6</v>
      </c>
      <c r="S49" s="60" t="str">
        <f t="shared" si="4"/>
        <v>II</v>
      </c>
      <c r="T49" s="61" t="str">
        <f t="shared" si="5"/>
        <v>No Aceptable o Aceptable Con Control Especifico</v>
      </c>
      <c r="U49" s="89"/>
      <c r="V49" s="49" t="str">
        <f>VLOOKUP(H49,Hoja1!A$2:G$445,6,0)</f>
        <v>NEUMOCONIOSIS</v>
      </c>
      <c r="W49" s="62"/>
      <c r="X49" s="62"/>
      <c r="Y49" s="62" t="s">
        <v>1219</v>
      </c>
      <c r="Z49" s="63"/>
      <c r="AA49" s="48" t="str">
        <f>VLOOKUP(H49,Hoja1!A$2:G$445,7,0)</f>
        <v>USO Y MANEJO ADECUADO DE E.P.P.</v>
      </c>
      <c r="AB49" s="62" t="s">
        <v>1218</v>
      </c>
      <c r="AC49" s="8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5.5">
      <c r="A50" s="108"/>
      <c r="B50" s="108"/>
      <c r="C50" s="87"/>
      <c r="D50" s="85"/>
      <c r="E50" s="84"/>
      <c r="F50" s="84"/>
      <c r="G50" s="49" t="str">
        <f>VLOOKUP(H50,Hoja1!A$1:G$445,2,0)</f>
        <v>CONCENTRACIÓN EN ACTIVIDADES DE ALTO DESEMPEÑO MENTAL</v>
      </c>
      <c r="H50" s="50" t="s">
        <v>72</v>
      </c>
      <c r="I50" s="49" t="str">
        <f>VLOOKUP(H50,Hoja1!A$2:G$445,3,0)</f>
        <v>ESTRÉS, CEFALEA, IRRITABILIDAD</v>
      </c>
      <c r="J50" s="57"/>
      <c r="K50" s="49" t="str">
        <f>VLOOKUP(H50,Hoja1!A$2:G$445,4,0)</f>
        <v>N/A</v>
      </c>
      <c r="L50" s="49" t="str">
        <f>VLOOKUP(H50,Hoja1!A$2:G$445,5,0)</f>
        <v>PVE PSICOSOCIAL</v>
      </c>
      <c r="M50" s="57">
        <v>2</v>
      </c>
      <c r="N50" s="58">
        <v>4</v>
      </c>
      <c r="O50" s="58">
        <v>10</v>
      </c>
      <c r="P50" s="52">
        <f t="shared" si="1"/>
        <v>8</v>
      </c>
      <c r="Q50" s="52">
        <f t="shared" si="2"/>
        <v>80</v>
      </c>
      <c r="R50" s="59" t="str">
        <f t="shared" si="3"/>
        <v>M-8</v>
      </c>
      <c r="S50" s="60" t="str">
        <f t="shared" si="4"/>
        <v>III</v>
      </c>
      <c r="T50" s="61" t="str">
        <f t="shared" si="5"/>
        <v>Mejorable</v>
      </c>
      <c r="U50" s="89"/>
      <c r="V50" s="49" t="str">
        <f>VLOOKUP(H50,Hoja1!A$2:G$445,6,0)</f>
        <v>ESTRÉS</v>
      </c>
      <c r="W50" s="62"/>
      <c r="X50" s="62"/>
      <c r="Y50" s="62"/>
      <c r="Z50" s="63"/>
      <c r="AA50" s="48" t="str">
        <f>VLOOKUP(H50,Hoja1!A$2:G$445,7,0)</f>
        <v>N/A</v>
      </c>
      <c r="AB50" s="88" t="s">
        <v>1200</v>
      </c>
      <c r="AC50" s="87"/>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25.5">
      <c r="A51" s="108"/>
      <c r="B51" s="108"/>
      <c r="C51" s="87"/>
      <c r="D51" s="85"/>
      <c r="E51" s="84"/>
      <c r="F51" s="84"/>
      <c r="G51" s="49" t="str">
        <f>VLOOKUP(H51,Hoja1!A$1:G$445,2,0)</f>
        <v>CONCENTRACIÓN EN ACTIVIDADES DE ALTO DESEMPEÑO MENTAL</v>
      </c>
      <c r="H51" s="50" t="s">
        <v>72</v>
      </c>
      <c r="I51" s="49" t="str">
        <f>VLOOKUP(H51,Hoja1!A$2:G$445,3,0)</f>
        <v>ESTRÉS, CEFALEA, IRRITABILIDAD</v>
      </c>
      <c r="J51" s="57"/>
      <c r="K51" s="49" t="str">
        <f>VLOOKUP(H51,Hoja1!A$2:G$445,4,0)</f>
        <v>N/A</v>
      </c>
      <c r="L51" s="49" t="str">
        <f>VLOOKUP(H51,Hoja1!A$2:G$445,5,0)</f>
        <v>PVE PSICOSOCIAL</v>
      </c>
      <c r="M51" s="57">
        <v>2</v>
      </c>
      <c r="N51" s="58">
        <v>4</v>
      </c>
      <c r="O51" s="58">
        <v>10</v>
      </c>
      <c r="P51" s="52">
        <f t="shared" si="1"/>
        <v>8</v>
      </c>
      <c r="Q51" s="52">
        <f t="shared" si="2"/>
        <v>80</v>
      </c>
      <c r="R51" s="59" t="str">
        <f t="shared" si="3"/>
        <v>M-8</v>
      </c>
      <c r="S51" s="60" t="str">
        <f t="shared" si="4"/>
        <v>III</v>
      </c>
      <c r="T51" s="61" t="str">
        <f t="shared" si="5"/>
        <v>Mejorable</v>
      </c>
      <c r="U51" s="89"/>
      <c r="V51" s="49" t="str">
        <f>VLOOKUP(H51,Hoja1!A$2:G$445,6,0)</f>
        <v>ESTRÉS</v>
      </c>
      <c r="W51" s="62"/>
      <c r="X51" s="62"/>
      <c r="Y51" s="62"/>
      <c r="Z51" s="63"/>
      <c r="AA51" s="48" t="str">
        <f>VLOOKUP(H51,Hoja1!A$2:G$445,7,0)</f>
        <v>N/A</v>
      </c>
      <c r="AB51" s="89"/>
      <c r="AC51" s="87"/>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25.5">
      <c r="A52" s="108"/>
      <c r="B52" s="108"/>
      <c r="C52" s="87"/>
      <c r="D52" s="85"/>
      <c r="E52" s="84"/>
      <c r="F52" s="84"/>
      <c r="G52" s="49" t="str">
        <f>VLOOKUP(H52,Hoja1!A$1:G$445,2,0)</f>
        <v>DESARROLLO DE LAS MISMAS FUNCIONES DURANTE UN LARGO PERÍODO DE TIEMPO</v>
      </c>
      <c r="H52" s="50" t="s">
        <v>455</v>
      </c>
      <c r="I52" s="49" t="str">
        <f>VLOOKUP(H52,Hoja1!A$2:G$445,3,0)</f>
        <v>DEPRESIÓN, ESTRÉS</v>
      </c>
      <c r="J52" s="57"/>
      <c r="K52" s="49" t="str">
        <f>VLOOKUP(H52,Hoja1!A$2:G$445,4,0)</f>
        <v>N/A</v>
      </c>
      <c r="L52" s="49" t="str">
        <f>VLOOKUP(H52,Hoja1!A$2:G$445,5,0)</f>
        <v>PVE PSICOSOCIAL</v>
      </c>
      <c r="M52" s="57">
        <v>2</v>
      </c>
      <c r="N52" s="58">
        <v>4</v>
      </c>
      <c r="O52" s="58">
        <v>10</v>
      </c>
      <c r="P52" s="52">
        <f t="shared" si="1"/>
        <v>8</v>
      </c>
      <c r="Q52" s="52">
        <f t="shared" si="2"/>
        <v>80</v>
      </c>
      <c r="R52" s="59" t="str">
        <f t="shared" si="3"/>
        <v>M-8</v>
      </c>
      <c r="S52" s="60" t="str">
        <f t="shared" si="4"/>
        <v>III</v>
      </c>
      <c r="T52" s="61" t="str">
        <f t="shared" si="5"/>
        <v>Mejorable</v>
      </c>
      <c r="U52" s="89"/>
      <c r="V52" s="49" t="str">
        <f>VLOOKUP(H52,Hoja1!A$2:G$445,6,0)</f>
        <v>ESTRÉS</v>
      </c>
      <c r="W52" s="62"/>
      <c r="X52" s="62"/>
      <c r="Y52" s="62"/>
      <c r="Z52" s="63"/>
      <c r="AA52" s="48" t="str">
        <f>VLOOKUP(H52,Hoja1!A$2:G$445,7,0)</f>
        <v>N/A</v>
      </c>
      <c r="AB52" s="90"/>
      <c r="AC52" s="87"/>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38.25">
      <c r="A53" s="108"/>
      <c r="B53" s="108"/>
      <c r="C53" s="87"/>
      <c r="D53" s="85"/>
      <c r="E53" s="84"/>
      <c r="F53" s="84"/>
      <c r="G53" s="49" t="str">
        <f>VLOOKUP(H53,Hoja1!A$1:G$445,2,0)</f>
        <v>Higiene Muscular</v>
      </c>
      <c r="H53" s="50" t="s">
        <v>483</v>
      </c>
      <c r="I53" s="49" t="str">
        <f>VLOOKUP(H53,Hoja1!A$2:G$445,3,0)</f>
        <v>Lesiones Musculoesqueléticas</v>
      </c>
      <c r="J53" s="57"/>
      <c r="K53" s="49" t="str">
        <f>VLOOKUP(H53,Hoja1!A$2:G$445,4,0)</f>
        <v>N/A</v>
      </c>
      <c r="L53" s="49" t="str">
        <f>VLOOKUP(H53,Hoja1!A$2:G$445,5,0)</f>
        <v>N/A</v>
      </c>
      <c r="M53" s="57">
        <v>2</v>
      </c>
      <c r="N53" s="58">
        <v>3</v>
      </c>
      <c r="O53" s="58">
        <v>10</v>
      </c>
      <c r="P53" s="52">
        <f t="shared" si="1"/>
        <v>6</v>
      </c>
      <c r="Q53" s="52">
        <f t="shared" si="2"/>
        <v>60</v>
      </c>
      <c r="R53" s="59" t="str">
        <f t="shared" si="3"/>
        <v>M-6</v>
      </c>
      <c r="S53" s="60" t="str">
        <f t="shared" si="4"/>
        <v>III</v>
      </c>
      <c r="T53" s="61" t="str">
        <f t="shared" si="5"/>
        <v>Mejorable</v>
      </c>
      <c r="U53" s="89"/>
      <c r="V53" s="49" t="str">
        <f>VLOOKUP(H53,Hoja1!A$2:G$445,6,0)</f>
        <v xml:space="preserve">Enfermedades Osteomusculares
</v>
      </c>
      <c r="W53" s="62"/>
      <c r="X53" s="62"/>
      <c r="Y53" s="62"/>
      <c r="Z53" s="63"/>
      <c r="AA53" s="48" t="str">
        <f>VLOOKUP(H53,Hoja1!A$2:G$445,7,0)</f>
        <v>Prevención en lesiones osteomusculares, líderes de pausas activas</v>
      </c>
      <c r="AB53" s="62" t="s">
        <v>1201</v>
      </c>
      <c r="AC53" s="87"/>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8.25">
      <c r="A54" s="108"/>
      <c r="B54" s="108"/>
      <c r="C54" s="87"/>
      <c r="D54" s="85"/>
      <c r="E54" s="84"/>
      <c r="F54" s="84"/>
      <c r="G54" s="49" t="str">
        <f>VLOOKUP(H54,Hoja1!A$1:G$445,2,0)</f>
        <v>Superficies de trabajo irregulares o deslizantes</v>
      </c>
      <c r="H54" s="50" t="s">
        <v>597</v>
      </c>
      <c r="I54" s="49" t="str">
        <f>VLOOKUP(H54,Hoja1!A$2:G$445,3,0)</f>
        <v>Caidas del mismo nivel, fracturas, golpe con objetos, caídas de objetos, obstrucción de rutas de evacuación</v>
      </c>
      <c r="J54" s="57"/>
      <c r="K54" s="49" t="str">
        <f>VLOOKUP(H54,Hoja1!A$2:G$445,4,0)</f>
        <v>N/A</v>
      </c>
      <c r="L54" s="49" t="str">
        <f>VLOOKUP(H54,Hoja1!A$2:G$445,5,0)</f>
        <v>N/A</v>
      </c>
      <c r="M54" s="57">
        <v>2</v>
      </c>
      <c r="N54" s="58">
        <v>2</v>
      </c>
      <c r="O54" s="58">
        <v>10</v>
      </c>
      <c r="P54" s="52">
        <f t="shared" si="1"/>
        <v>4</v>
      </c>
      <c r="Q54" s="52">
        <f t="shared" si="2"/>
        <v>40</v>
      </c>
      <c r="R54" s="59" t="str">
        <f t="shared" si="3"/>
        <v>B-4</v>
      </c>
      <c r="S54" s="60" t="str">
        <f t="shared" si="4"/>
        <v>III</v>
      </c>
      <c r="T54" s="61" t="str">
        <f t="shared" si="5"/>
        <v>Mejorable</v>
      </c>
      <c r="U54" s="89"/>
      <c r="V54" s="49" t="str">
        <f>VLOOKUP(H54,Hoja1!A$2:G$445,6,0)</f>
        <v>Caídas de distinto nivel</v>
      </c>
      <c r="W54" s="62"/>
      <c r="X54" s="62"/>
      <c r="Y54" s="62"/>
      <c r="Z54" s="63"/>
      <c r="AA54" s="48" t="str">
        <f>VLOOKUP(H54,Hoja1!A$2:G$445,7,0)</f>
        <v>Pautas Básicas en orden y aseo en el lugar de trabajo, actos y condiciones inseguras</v>
      </c>
      <c r="AB54" s="62" t="s">
        <v>1211</v>
      </c>
      <c r="AC54" s="87"/>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108"/>
      <c r="B55" s="108"/>
      <c r="C55" s="87"/>
      <c r="D55" s="85"/>
      <c r="E55" s="84"/>
      <c r="F55" s="84"/>
      <c r="G55" s="49" t="str">
        <f>VLOOKUP(H55,Hoja1!A$1:G$445,2,0)</f>
        <v>SISMOS, INCENDIOS, INUNDACIONES, TERREMOTOS, VENDAVALES, DERRUMBE</v>
      </c>
      <c r="H55" s="50" t="s">
        <v>62</v>
      </c>
      <c r="I55" s="49" t="str">
        <f>VLOOKUP(H55,Hoja1!A$2:G$445,3,0)</f>
        <v>SISMOS, INCENDIOS, INUNDACIONES, TERREMOTOS, VENDAVALES</v>
      </c>
      <c r="J55" s="57"/>
      <c r="K55" s="49" t="str">
        <f>VLOOKUP(H55,Hoja1!A$2:G$445,4,0)</f>
        <v>Inspecciones planeadas e inspecciones no planeadas, procedimientos de programas de seguridad y salud en el trabajo</v>
      </c>
      <c r="L55" s="49" t="str">
        <f>VLOOKUP(H55,Hoja1!A$2:G$445,5,0)</f>
        <v>BRIGADAS DE EMERGENCIAS</v>
      </c>
      <c r="M55" s="57">
        <v>2</v>
      </c>
      <c r="N55" s="58">
        <v>1</v>
      </c>
      <c r="O55" s="58">
        <v>100</v>
      </c>
      <c r="P55" s="52">
        <f t="shared" si="1"/>
        <v>2</v>
      </c>
      <c r="Q55" s="52">
        <f t="shared" si="2"/>
        <v>200</v>
      </c>
      <c r="R55" s="59" t="str">
        <f t="shared" si="3"/>
        <v>B-2</v>
      </c>
      <c r="S55" s="60" t="str">
        <f t="shared" si="4"/>
        <v>II</v>
      </c>
      <c r="T55" s="61" t="str">
        <f t="shared" si="5"/>
        <v>No Aceptable o Aceptable Con Control Especifico</v>
      </c>
      <c r="U55" s="90"/>
      <c r="V55" s="49" t="str">
        <f>VLOOKUP(H55,Hoja1!A$2:G$445,6,0)</f>
        <v>MUERTE</v>
      </c>
      <c r="W55" s="62"/>
      <c r="X55" s="62"/>
      <c r="Y55" s="62"/>
      <c r="Z55" s="63" t="s">
        <v>1206</v>
      </c>
      <c r="AA55" s="48" t="str">
        <f>VLOOKUP(H55,Hoja1!A$2:G$445,7,0)</f>
        <v>ENTRENAMIENTO DE LA BRIGADA; DIVULGACIÓN DE PLAN DE EMERGENCIA</v>
      </c>
      <c r="AB55" s="62" t="s">
        <v>1205</v>
      </c>
      <c r="AC55" s="103"/>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27.75" customHeight="1">
      <c r="A56" s="108"/>
      <c r="B56" s="108"/>
      <c r="C56" s="97" t="s">
        <v>1224</v>
      </c>
      <c r="D56" s="99" t="s">
        <v>1225</v>
      </c>
      <c r="E56" s="91" t="s">
        <v>1062</v>
      </c>
      <c r="F56" s="91" t="s">
        <v>1208</v>
      </c>
      <c r="G56" s="23" t="str">
        <f>VLOOKUP(H56,Hoja1!A$1:G$445,2,0)</f>
        <v>Bacterias</v>
      </c>
      <c r="H56" s="24" t="s">
        <v>113</v>
      </c>
      <c r="I56" s="23" t="str">
        <f>VLOOKUP(H56,Hoja1!A$2:G$445,3,0)</f>
        <v>Infecciones Bacterianas</v>
      </c>
      <c r="J56" s="18"/>
      <c r="K56" s="23" t="str">
        <f>VLOOKUP(H56,Hoja1!A$2:G$445,4,0)</f>
        <v>N/A</v>
      </c>
      <c r="L56" s="23" t="str">
        <f>VLOOKUP(H56,Hoja1!A$2:G$445,5,0)</f>
        <v>Vacunación</v>
      </c>
      <c r="M56" s="18">
        <v>2</v>
      </c>
      <c r="N56" s="19">
        <v>3</v>
      </c>
      <c r="O56" s="19">
        <v>10</v>
      </c>
      <c r="P56" s="26">
        <f t="shared" si="1"/>
        <v>6</v>
      </c>
      <c r="Q56" s="26">
        <f t="shared" si="2"/>
        <v>60</v>
      </c>
      <c r="R56" s="33" t="str">
        <f t="shared" si="3"/>
        <v>M-6</v>
      </c>
      <c r="S56" s="35" t="str">
        <f t="shared" si="4"/>
        <v>III</v>
      </c>
      <c r="T56" s="37" t="str">
        <f t="shared" si="5"/>
        <v>Mejorable</v>
      </c>
      <c r="U56" s="94">
        <v>2</v>
      </c>
      <c r="V56" s="23" t="str">
        <f>VLOOKUP(H56,Hoja1!A$2:G$445,6,0)</f>
        <v xml:space="preserve">Enfermedades Infectocontagiosas
</v>
      </c>
      <c r="W56" s="20"/>
      <c r="X56" s="20"/>
      <c r="Y56" s="20"/>
      <c r="Z56" s="17"/>
      <c r="AA56" s="22" t="str">
        <f>VLOOKUP(H56,Hoja1!A$2:G$445,7,0)</f>
        <v>Autocuidado</v>
      </c>
      <c r="AB56" s="94" t="s">
        <v>1198</v>
      </c>
      <c r="AC56" s="76" t="s">
        <v>1207</v>
      </c>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27.75" customHeight="1">
      <c r="A57" s="108"/>
      <c r="B57" s="108"/>
      <c r="C57" s="77"/>
      <c r="D57" s="100"/>
      <c r="E57" s="92"/>
      <c r="F57" s="92"/>
      <c r="G57" s="23" t="str">
        <f>VLOOKUP(H57,Hoja1!A$1:G$445,2,0)</f>
        <v>Virus</v>
      </c>
      <c r="H57" s="24" t="s">
        <v>122</v>
      </c>
      <c r="I57" s="23" t="str">
        <f>VLOOKUP(H57,Hoja1!A$2:G$445,3,0)</f>
        <v>Infecciones Virales</v>
      </c>
      <c r="J57" s="18"/>
      <c r="K57" s="23" t="str">
        <f>VLOOKUP(H57,Hoja1!A$2:G$445,4,0)</f>
        <v>N/A</v>
      </c>
      <c r="L57" s="23" t="str">
        <f>VLOOKUP(H57,Hoja1!A$2:G$445,5,0)</f>
        <v>Vacunación</v>
      </c>
      <c r="M57" s="18">
        <v>2</v>
      </c>
      <c r="N57" s="19">
        <v>3</v>
      </c>
      <c r="O57" s="19">
        <v>10</v>
      </c>
      <c r="P57" s="26">
        <f t="shared" si="1"/>
        <v>6</v>
      </c>
      <c r="Q57" s="26">
        <f t="shared" si="2"/>
        <v>60</v>
      </c>
      <c r="R57" s="33" t="str">
        <f t="shared" si="3"/>
        <v>M-6</v>
      </c>
      <c r="S57" s="35" t="str">
        <f t="shared" si="4"/>
        <v>III</v>
      </c>
      <c r="T57" s="37" t="str">
        <f t="shared" si="5"/>
        <v>Mejorable</v>
      </c>
      <c r="U57" s="95"/>
      <c r="V57" s="23" t="str">
        <f>VLOOKUP(H57,Hoja1!A$2:G$445,6,0)</f>
        <v xml:space="preserve">Enfermedades Infectocontagiosas
</v>
      </c>
      <c r="W57" s="20"/>
      <c r="X57" s="20"/>
      <c r="Y57" s="20"/>
      <c r="Z57" s="17"/>
      <c r="AA57" s="22" t="str">
        <f>VLOOKUP(H57,Hoja1!A$2:G$445,7,0)</f>
        <v>Autocuidado</v>
      </c>
      <c r="AB57" s="96"/>
      <c r="AC57" s="77"/>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36" customHeight="1">
      <c r="A58" s="108"/>
      <c r="B58" s="108"/>
      <c r="C58" s="77"/>
      <c r="D58" s="100"/>
      <c r="E58" s="92"/>
      <c r="F58" s="92"/>
      <c r="G58" s="23" t="str">
        <f>VLOOKUP(H58,Hoja1!A$1:G$445,2,0)</f>
        <v>CONCENTRACIÓN EN ACTIVIDADES DE ALTO DESEMPEÑO MENTAL</v>
      </c>
      <c r="H58" s="24" t="s">
        <v>72</v>
      </c>
      <c r="I58" s="23" t="str">
        <f>VLOOKUP(H58,Hoja1!A$2:G$445,3,0)</f>
        <v>ESTRÉS, CEFALEA, IRRITABILIDAD</v>
      </c>
      <c r="J58" s="18"/>
      <c r="K58" s="23" t="str">
        <f>VLOOKUP(H58,Hoja1!A$2:G$445,4,0)</f>
        <v>N/A</v>
      </c>
      <c r="L58" s="23" t="str">
        <f>VLOOKUP(H58,Hoja1!A$2:G$445,5,0)</f>
        <v>PVE PSICOSOCIAL</v>
      </c>
      <c r="M58" s="18">
        <v>2</v>
      </c>
      <c r="N58" s="19">
        <v>3</v>
      </c>
      <c r="O58" s="19">
        <v>10</v>
      </c>
      <c r="P58" s="26">
        <f t="shared" si="1"/>
        <v>6</v>
      </c>
      <c r="Q58" s="26">
        <f t="shared" si="2"/>
        <v>60</v>
      </c>
      <c r="R58" s="33" t="str">
        <f t="shared" si="3"/>
        <v>M-6</v>
      </c>
      <c r="S58" s="35" t="str">
        <f t="shared" si="4"/>
        <v>III</v>
      </c>
      <c r="T58" s="37" t="str">
        <f t="shared" si="5"/>
        <v>Mejorable</v>
      </c>
      <c r="U58" s="95"/>
      <c r="V58" s="23" t="str">
        <f>VLOOKUP(H58,Hoja1!A$2:G$445,6,0)</f>
        <v>ESTRÉS</v>
      </c>
      <c r="W58" s="20"/>
      <c r="X58" s="20"/>
      <c r="Y58" s="20"/>
      <c r="Z58" s="17"/>
      <c r="AA58" s="22" t="str">
        <f>VLOOKUP(H58,Hoja1!A$2:G$445,7,0)</f>
        <v>N/A</v>
      </c>
      <c r="AB58" s="94" t="s">
        <v>1200</v>
      </c>
      <c r="AC58" s="77"/>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6" customHeight="1">
      <c r="A59" s="108"/>
      <c r="B59" s="108"/>
      <c r="C59" s="77"/>
      <c r="D59" s="100"/>
      <c r="E59" s="92"/>
      <c r="F59" s="92"/>
      <c r="G59" s="23" t="str">
        <f>VLOOKUP(H59,Hoja1!A$1:G$445,2,0)</f>
        <v>CONCENTRACIÓN EN ACTIVIDADES DE ALTO DESEMPEÑO MENTAL</v>
      </c>
      <c r="H59" s="24" t="s">
        <v>72</v>
      </c>
      <c r="I59" s="23" t="str">
        <f>VLOOKUP(H59,Hoja1!A$2:G$445,3,0)</f>
        <v>ESTRÉS, CEFALEA, IRRITABILIDAD</v>
      </c>
      <c r="J59" s="18"/>
      <c r="K59" s="23" t="str">
        <f>VLOOKUP(H59,Hoja1!A$2:G$445,4,0)</f>
        <v>N/A</v>
      </c>
      <c r="L59" s="23" t="str">
        <f>VLOOKUP(H59,Hoja1!A$2:G$445,5,0)</f>
        <v>PVE PSICOSOCIAL</v>
      </c>
      <c r="M59" s="18">
        <v>2</v>
      </c>
      <c r="N59" s="19">
        <v>3</v>
      </c>
      <c r="O59" s="19">
        <v>10</v>
      </c>
      <c r="P59" s="26">
        <f t="shared" si="1"/>
        <v>6</v>
      </c>
      <c r="Q59" s="26">
        <f t="shared" si="2"/>
        <v>60</v>
      </c>
      <c r="R59" s="33" t="str">
        <f t="shared" si="3"/>
        <v>M-6</v>
      </c>
      <c r="S59" s="35" t="str">
        <f t="shared" si="4"/>
        <v>III</v>
      </c>
      <c r="T59" s="37" t="str">
        <f t="shared" si="5"/>
        <v>Mejorable</v>
      </c>
      <c r="U59" s="95"/>
      <c r="V59" s="23" t="str">
        <f>VLOOKUP(H59,Hoja1!A$2:G$445,6,0)</f>
        <v>ESTRÉS</v>
      </c>
      <c r="W59" s="20"/>
      <c r="X59" s="20"/>
      <c r="Y59" s="20"/>
      <c r="Z59" s="17"/>
      <c r="AA59" s="22" t="str">
        <f>VLOOKUP(H59,Hoja1!A$2:G$445,7,0)</f>
        <v>N/A</v>
      </c>
      <c r="AB59" s="96"/>
      <c r="AC59" s="77"/>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
      <c r="A60" s="108"/>
      <c r="B60" s="108"/>
      <c r="C60" s="77"/>
      <c r="D60" s="100"/>
      <c r="E60" s="92"/>
      <c r="F60" s="92"/>
      <c r="G60" s="23" t="str">
        <f>VLOOKUP(H60,Hoja1!A$1:G$445,2,0)</f>
        <v>Forzadas, Prolongadas</v>
      </c>
      <c r="H60" s="24" t="s">
        <v>40</v>
      </c>
      <c r="I60" s="23" t="str">
        <f>VLOOKUP(H60,Hoja1!A$2:G$445,3,0)</f>
        <v xml:space="preserve">Lesiones osteomusculares, lesiones osteoarticulares
</v>
      </c>
      <c r="J60" s="18"/>
      <c r="K60" s="23" t="str">
        <f>VLOOKUP(H60,Hoja1!A$2:G$445,4,0)</f>
        <v>Inspecciones planeadas e inspecciones no planeadas, procedimientos de programas de seguridad y salud en el trabajo</v>
      </c>
      <c r="L60" s="23" t="str">
        <f>VLOOKUP(H60,Hoja1!A$2:G$445,5,0)</f>
        <v>PVE Biomecánico, programa pausas activas, exámenes periódicos, recomendaciones, control de posturas</v>
      </c>
      <c r="M60" s="18">
        <v>2</v>
      </c>
      <c r="N60" s="19">
        <v>2</v>
      </c>
      <c r="O60" s="19">
        <v>25</v>
      </c>
      <c r="P60" s="26">
        <f t="shared" si="1"/>
        <v>4</v>
      </c>
      <c r="Q60" s="26">
        <f t="shared" si="2"/>
        <v>100</v>
      </c>
      <c r="R60" s="33" t="str">
        <f t="shared" si="3"/>
        <v>B-4</v>
      </c>
      <c r="S60" s="35" t="str">
        <f t="shared" si="4"/>
        <v>III</v>
      </c>
      <c r="T60" s="37" t="str">
        <f t="shared" si="5"/>
        <v>Mejorable</v>
      </c>
      <c r="U60" s="95"/>
      <c r="V60" s="23" t="str">
        <f>VLOOKUP(H60,Hoja1!A$2:G$445,6,0)</f>
        <v>Enfermedades Osteomusculares</v>
      </c>
      <c r="W60" s="20"/>
      <c r="X60" s="20"/>
      <c r="Y60" s="20"/>
      <c r="Z60" s="17"/>
      <c r="AA60" s="22" t="str">
        <f>VLOOKUP(H60,Hoja1!A$2:G$445,7,0)</f>
        <v>Prevención en lesiones osteomusculares, líderes de pausas activas</v>
      </c>
      <c r="AB60" s="69" t="s">
        <v>1202</v>
      </c>
      <c r="AC60" s="77"/>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38.25">
      <c r="A61" s="108"/>
      <c r="B61" s="108"/>
      <c r="C61" s="77"/>
      <c r="D61" s="100"/>
      <c r="E61" s="92"/>
      <c r="F61" s="92"/>
      <c r="G61" s="23" t="str">
        <f>VLOOKUP(H61,Hoja1!A$1:G$445,2,0)</f>
        <v>Higiene Muscular</v>
      </c>
      <c r="H61" s="24" t="s">
        <v>483</v>
      </c>
      <c r="I61" s="23" t="str">
        <f>VLOOKUP(H61,Hoja1!A$2:G$445,3,0)</f>
        <v>Lesiones Musculoesqueléticas</v>
      </c>
      <c r="J61" s="18"/>
      <c r="K61" s="23" t="str">
        <f>VLOOKUP(H61,Hoja1!A$2:G$445,4,0)</f>
        <v>N/A</v>
      </c>
      <c r="L61" s="23" t="str">
        <f>VLOOKUP(H61,Hoja1!A$2:G$445,5,0)</f>
        <v>N/A</v>
      </c>
      <c r="M61" s="18">
        <v>2</v>
      </c>
      <c r="N61" s="19">
        <v>2</v>
      </c>
      <c r="O61" s="19">
        <v>10</v>
      </c>
      <c r="P61" s="26">
        <f t="shared" si="1"/>
        <v>4</v>
      </c>
      <c r="Q61" s="26">
        <f t="shared" si="2"/>
        <v>40</v>
      </c>
      <c r="R61" s="33" t="str">
        <f t="shared" si="3"/>
        <v>B-4</v>
      </c>
      <c r="S61" s="35" t="str">
        <f t="shared" si="4"/>
        <v>III</v>
      </c>
      <c r="T61" s="37" t="str">
        <f t="shared" si="5"/>
        <v>Mejorable</v>
      </c>
      <c r="U61" s="95"/>
      <c r="V61" s="23" t="str">
        <f>VLOOKUP(H61,Hoja1!A$2:G$445,6,0)</f>
        <v xml:space="preserve">Enfermedades Osteomusculares
</v>
      </c>
      <c r="W61" s="20"/>
      <c r="X61" s="20"/>
      <c r="Y61" s="20"/>
      <c r="Z61" s="17"/>
      <c r="AA61" s="22" t="str">
        <f>VLOOKUP(H61,Hoja1!A$2:G$445,7,0)</f>
        <v>Prevención en lesiones osteomusculares, líderes de pausas activas</v>
      </c>
      <c r="AB61" s="69" t="s">
        <v>1201</v>
      </c>
      <c r="AC61" s="77"/>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40.5">
      <c r="A62" s="108"/>
      <c r="B62" s="108"/>
      <c r="C62" s="77"/>
      <c r="D62" s="100"/>
      <c r="E62" s="92"/>
      <c r="F62" s="92"/>
      <c r="G62" s="23" t="str">
        <f>VLOOKUP(H62,Hoja1!A$1:G$445,2,0)</f>
        <v>Superficies de trabajo irregulares o deslizantes</v>
      </c>
      <c r="H62" s="24" t="s">
        <v>597</v>
      </c>
      <c r="I62" s="23" t="str">
        <f>VLOOKUP(H62,Hoja1!A$2:G$445,3,0)</f>
        <v>Caidas del mismo nivel, fracturas, golpe con objetos, caídas de objetos, obstrucción de rutas de evacuación</v>
      </c>
      <c r="J62" s="18"/>
      <c r="K62" s="23" t="str">
        <f>VLOOKUP(H62,Hoja1!A$2:G$445,4,0)</f>
        <v>N/A</v>
      </c>
      <c r="L62" s="23" t="str">
        <f>VLOOKUP(H62,Hoja1!A$2:G$445,5,0)</f>
        <v>N/A</v>
      </c>
      <c r="M62" s="18">
        <v>2</v>
      </c>
      <c r="N62" s="19">
        <v>3</v>
      </c>
      <c r="O62" s="19">
        <v>25</v>
      </c>
      <c r="P62" s="26">
        <f t="shared" si="1"/>
        <v>6</v>
      </c>
      <c r="Q62" s="26">
        <f t="shared" si="2"/>
        <v>150</v>
      </c>
      <c r="R62" s="33" t="str">
        <f t="shared" si="3"/>
        <v>M-6</v>
      </c>
      <c r="S62" s="35" t="str">
        <f t="shared" si="4"/>
        <v>II</v>
      </c>
      <c r="T62" s="37" t="str">
        <f t="shared" si="5"/>
        <v>No Aceptable o Aceptable Con Control Especifico</v>
      </c>
      <c r="U62" s="95"/>
      <c r="V62" s="23" t="str">
        <f>VLOOKUP(H62,Hoja1!A$2:G$445,6,0)</f>
        <v>Caídas de distinto nivel</v>
      </c>
      <c r="W62" s="20"/>
      <c r="X62" s="20"/>
      <c r="Y62" s="20"/>
      <c r="Z62" s="17"/>
      <c r="AA62" s="22" t="str">
        <f>VLOOKUP(H62,Hoja1!A$2:G$445,7,0)</f>
        <v>Pautas Básicas en orden y aseo en el lugar de trabajo, actos y condiciones inseguras</v>
      </c>
      <c r="AB62" s="20" t="s">
        <v>1211</v>
      </c>
      <c r="AC62" s="7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75" thickBot="1">
      <c r="A63" s="108"/>
      <c r="B63" s="108"/>
      <c r="C63" s="98"/>
      <c r="D63" s="101"/>
      <c r="E63" s="93"/>
      <c r="F63" s="93"/>
      <c r="G63" s="23" t="str">
        <f>VLOOKUP(H63,Hoja1!A$1:G$445,2,0)</f>
        <v>SISMOS, INCENDIOS, INUNDACIONES, TERREMOTOS, VENDAVALES, DERRUMBE</v>
      </c>
      <c r="H63" s="24" t="s">
        <v>62</v>
      </c>
      <c r="I63" s="23" t="str">
        <f>VLOOKUP(H63,Hoja1!A$2:G$445,3,0)</f>
        <v>SISMOS, INCENDIOS, INUNDACIONES, TERREMOTOS, VENDAVALES</v>
      </c>
      <c r="J63" s="18"/>
      <c r="K63" s="23" t="str">
        <f>VLOOKUP(H63,Hoja1!A$2:G$445,4,0)</f>
        <v>Inspecciones planeadas e inspecciones no planeadas, procedimientos de programas de seguridad y salud en el trabajo</v>
      </c>
      <c r="L63" s="23" t="str">
        <f>VLOOKUP(H63,Hoja1!A$2:G$445,5,0)</f>
        <v>BRIGADAS DE EMERGENCIAS</v>
      </c>
      <c r="M63" s="18">
        <v>2</v>
      </c>
      <c r="N63" s="19">
        <v>1</v>
      </c>
      <c r="O63" s="19">
        <v>100</v>
      </c>
      <c r="P63" s="26">
        <f t="shared" si="1"/>
        <v>2</v>
      </c>
      <c r="Q63" s="26">
        <f t="shared" si="2"/>
        <v>200</v>
      </c>
      <c r="R63" s="33" t="str">
        <f t="shared" si="3"/>
        <v>B-2</v>
      </c>
      <c r="S63" s="35" t="str">
        <f t="shared" si="4"/>
        <v>II</v>
      </c>
      <c r="T63" s="37" t="str">
        <f t="shared" si="5"/>
        <v>No Aceptable o Aceptable Con Control Especifico</v>
      </c>
      <c r="U63" s="96"/>
      <c r="V63" s="23" t="str">
        <f>VLOOKUP(H63,Hoja1!A$2:G$445,6,0)</f>
        <v>MUERTE</v>
      </c>
      <c r="W63" s="20"/>
      <c r="X63" s="20"/>
      <c r="Y63" s="20"/>
      <c r="Z63" s="17" t="s">
        <v>1206</v>
      </c>
      <c r="AA63" s="22" t="str">
        <f>VLOOKUP(H63,Hoja1!A$2:G$445,7,0)</f>
        <v>ENTRENAMIENTO DE LA BRIGADA; DIVULGACIÓN DE PLAN DE EMERGENCIA</v>
      </c>
      <c r="AB63" s="20" t="s">
        <v>1205</v>
      </c>
      <c r="AC63" s="78"/>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25.5">
      <c r="A64" s="108"/>
      <c r="B64" s="108"/>
      <c r="C64" s="87" t="s">
        <v>1220</v>
      </c>
      <c r="D64" s="85" t="s">
        <v>1221</v>
      </c>
      <c r="E64" s="84" t="s">
        <v>1063</v>
      </c>
      <c r="F64" s="84" t="s">
        <v>1208</v>
      </c>
      <c r="G64" s="49" t="str">
        <f>VLOOKUP(H64,Hoja1!A$1:G$445,2,0)</f>
        <v>Bacterias</v>
      </c>
      <c r="H64" s="50" t="s">
        <v>113</v>
      </c>
      <c r="I64" s="49" t="str">
        <f>VLOOKUP(H64,Hoja1!A$2:G$445,3,0)</f>
        <v>Infecciones Bacterianas</v>
      </c>
      <c r="J64" s="57"/>
      <c r="K64" s="49" t="str">
        <f>VLOOKUP(H64,Hoja1!A$2:G$445,4,0)</f>
        <v>N/A</v>
      </c>
      <c r="L64" s="49" t="str">
        <f>VLOOKUP(H64,Hoja1!A$2:G$445,5,0)</f>
        <v>Vacunación</v>
      </c>
      <c r="M64" s="57">
        <v>2</v>
      </c>
      <c r="N64" s="58">
        <v>3</v>
      </c>
      <c r="O64" s="58">
        <v>10</v>
      </c>
      <c r="P64" s="52">
        <f t="shared" si="1"/>
        <v>6</v>
      </c>
      <c r="Q64" s="52">
        <f t="shared" si="2"/>
        <v>60</v>
      </c>
      <c r="R64" s="59" t="str">
        <f t="shared" si="3"/>
        <v>M-6</v>
      </c>
      <c r="S64" s="60" t="str">
        <f t="shared" si="4"/>
        <v>III</v>
      </c>
      <c r="T64" s="61" t="str">
        <f t="shared" si="5"/>
        <v>Mejorable</v>
      </c>
      <c r="U64" s="88">
        <v>9</v>
      </c>
      <c r="V64" s="49" t="str">
        <f>VLOOKUP(H64,Hoja1!A$2:G$445,6,0)</f>
        <v xml:space="preserve">Enfermedades Infectocontagiosas
</v>
      </c>
      <c r="W64" s="62"/>
      <c r="X64" s="62"/>
      <c r="Y64" s="62"/>
      <c r="Z64" s="63"/>
      <c r="AA64" s="48" t="str">
        <f>VLOOKUP(H64,Hoja1!A$2:G$445,7,0)</f>
        <v>Autocuidado</v>
      </c>
      <c r="AB64" s="88" t="s">
        <v>1198</v>
      </c>
      <c r="AC64" s="102" t="s">
        <v>1207</v>
      </c>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25.5">
      <c r="A65" s="108"/>
      <c r="B65" s="108"/>
      <c r="C65" s="87"/>
      <c r="D65" s="85"/>
      <c r="E65" s="84"/>
      <c r="F65" s="84"/>
      <c r="G65" s="49" t="str">
        <f>VLOOKUP(H65,Hoja1!A$1:G$445,2,0)</f>
        <v>Virus</v>
      </c>
      <c r="H65" s="50" t="s">
        <v>122</v>
      </c>
      <c r="I65" s="49" t="str">
        <f>VLOOKUP(H65,Hoja1!A$2:G$445,3,0)</f>
        <v>Infecciones Virales</v>
      </c>
      <c r="J65" s="57"/>
      <c r="K65" s="49" t="str">
        <f>VLOOKUP(H65,Hoja1!A$2:G$445,4,0)</f>
        <v>N/A</v>
      </c>
      <c r="L65" s="49" t="str">
        <f>VLOOKUP(H65,Hoja1!A$2:G$445,5,0)</f>
        <v>Vacunación</v>
      </c>
      <c r="M65" s="57">
        <v>2</v>
      </c>
      <c r="N65" s="58">
        <v>3</v>
      </c>
      <c r="O65" s="58">
        <v>10</v>
      </c>
      <c r="P65" s="52">
        <f t="shared" si="1"/>
        <v>6</v>
      </c>
      <c r="Q65" s="52">
        <f t="shared" si="2"/>
        <v>60</v>
      </c>
      <c r="R65" s="59" t="str">
        <f t="shared" si="3"/>
        <v>M-6</v>
      </c>
      <c r="S65" s="60" t="str">
        <f t="shared" si="4"/>
        <v>III</v>
      </c>
      <c r="T65" s="61" t="str">
        <f t="shared" si="5"/>
        <v>Mejorable</v>
      </c>
      <c r="U65" s="89"/>
      <c r="V65" s="49" t="str">
        <f>VLOOKUP(H65,Hoja1!A$2:G$445,6,0)</f>
        <v xml:space="preserve">Enfermedades Infectocontagiosas
</v>
      </c>
      <c r="W65" s="62"/>
      <c r="X65" s="62"/>
      <c r="Y65" s="62"/>
      <c r="Z65" s="63"/>
      <c r="AA65" s="48" t="str">
        <f>VLOOKUP(H65,Hoja1!A$2:G$445,7,0)</f>
        <v>Autocuidado</v>
      </c>
      <c r="AB65" s="90"/>
      <c r="AC65" s="8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108"/>
      <c r="B66" s="108"/>
      <c r="C66" s="87"/>
      <c r="D66" s="85"/>
      <c r="E66" s="84"/>
      <c r="F66" s="84"/>
      <c r="G66" s="49" t="str">
        <f>VLOOKUP(H66,Hoja1!A$1:G$445,2,0)</f>
        <v>ENERGÍA TÉRMICA, CAMBIO DE TEMPERATURA DURANTE LOS RECORRIDOS</v>
      </c>
      <c r="H66" s="50" t="s">
        <v>170</v>
      </c>
      <c r="I66" s="49" t="str">
        <f>VLOOKUP(H66,Hoja1!A$2:G$445,3,0)</f>
        <v xml:space="preserve"> GOLPE DE CALOR,  DESHIDRATACIÓN</v>
      </c>
      <c r="J66" s="57"/>
      <c r="K66" s="49" t="str">
        <f>VLOOKUP(H66,Hoja1!A$2:G$445,4,0)</f>
        <v>Inspecciones planeadas e inspecciones no planeadas, procedimientos de programas de seguridad y salud en el trabajo</v>
      </c>
      <c r="L66" s="49" t="str">
        <f>VLOOKUP(H66,Hoja1!A$2:G$445,5,0)</f>
        <v>NO OBSERVADO</v>
      </c>
      <c r="M66" s="57">
        <v>2</v>
      </c>
      <c r="N66" s="58">
        <v>3</v>
      </c>
      <c r="O66" s="58">
        <v>10</v>
      </c>
      <c r="P66" s="52">
        <f t="shared" si="1"/>
        <v>6</v>
      </c>
      <c r="Q66" s="52">
        <f t="shared" si="2"/>
        <v>60</v>
      </c>
      <c r="R66" s="59" t="str">
        <f t="shared" si="3"/>
        <v>M-6</v>
      </c>
      <c r="S66" s="60" t="str">
        <f t="shared" si="4"/>
        <v>III</v>
      </c>
      <c r="T66" s="61" t="str">
        <f t="shared" si="5"/>
        <v>Mejorable</v>
      </c>
      <c r="U66" s="89"/>
      <c r="V66" s="49" t="str">
        <f>VLOOKUP(H66,Hoja1!A$2:G$445,6,0)</f>
        <v>CÁNCER DE PIEL</v>
      </c>
      <c r="W66" s="62"/>
      <c r="X66" s="62"/>
      <c r="Y66" s="62"/>
      <c r="Z66" s="63"/>
      <c r="AA66" s="48" t="str">
        <f>VLOOKUP(H66,Hoja1!A$2:G$445,7,0)</f>
        <v>N/A</v>
      </c>
      <c r="AB66" s="62" t="s">
        <v>1223</v>
      </c>
      <c r="AC66" s="87"/>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
      <c r="A67" s="108"/>
      <c r="B67" s="108"/>
      <c r="C67" s="87"/>
      <c r="D67" s="85"/>
      <c r="E67" s="84"/>
      <c r="F67" s="84"/>
      <c r="G67" s="49" t="str">
        <f>VLOOKUP(H67,Hoja1!A$1:G$445,2,0)</f>
        <v xml:space="preserve">HUMOS </v>
      </c>
      <c r="H67" s="50" t="s">
        <v>258</v>
      </c>
      <c r="I67" s="49" t="str">
        <f>VLOOKUP(H67,Hoja1!A$2:G$445,3,0)</f>
        <v xml:space="preserve">ASMA,GRIPA, NEUMOCONIOSIS, CÁNCER </v>
      </c>
      <c r="J67" s="57"/>
      <c r="K67" s="49" t="str">
        <f>VLOOKUP(H67,Hoja1!A$2:G$445,4,0)</f>
        <v>Inspecciones planeadas e inspecciones no planeadas, procedimientos de programas de seguridad y salud en el trabajo</v>
      </c>
      <c r="L67" s="49" t="str">
        <f>VLOOKUP(H67,Hoja1!A$2:G$445,5,0)</f>
        <v xml:space="preserve">EPP TAPABOCAS, CARETAS CON FILTROS </v>
      </c>
      <c r="M67" s="57">
        <v>2</v>
      </c>
      <c r="N67" s="58">
        <v>3</v>
      </c>
      <c r="O67" s="58">
        <v>25</v>
      </c>
      <c r="P67" s="52">
        <f t="shared" si="1"/>
        <v>6</v>
      </c>
      <c r="Q67" s="52">
        <f t="shared" si="2"/>
        <v>150</v>
      </c>
      <c r="R67" s="59" t="str">
        <f t="shared" si="3"/>
        <v>M-6</v>
      </c>
      <c r="S67" s="60" t="str">
        <f t="shared" si="4"/>
        <v>II</v>
      </c>
      <c r="T67" s="61" t="str">
        <f t="shared" si="5"/>
        <v>No Aceptable o Aceptable Con Control Especifico</v>
      </c>
      <c r="U67" s="89"/>
      <c r="V67" s="49" t="str">
        <f>VLOOKUP(H67,Hoja1!A$2:G$445,6,0)</f>
        <v>NEUMOCONIOSIS</v>
      </c>
      <c r="W67" s="62"/>
      <c r="X67" s="62"/>
      <c r="Y67" s="62" t="s">
        <v>1219</v>
      </c>
      <c r="Z67" s="63"/>
      <c r="AA67" s="48" t="str">
        <f>VLOOKUP(H67,Hoja1!A$2:G$445,7,0)</f>
        <v>USO Y MANEJO ADECUADO DE E.P.P.</v>
      </c>
      <c r="AB67" s="62" t="s">
        <v>1218</v>
      </c>
      <c r="AC67" s="87"/>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35.25" customHeight="1">
      <c r="A68" s="108"/>
      <c r="B68" s="108"/>
      <c r="C68" s="87"/>
      <c r="D68" s="85"/>
      <c r="E68" s="84"/>
      <c r="F68" s="84"/>
      <c r="G68" s="49" t="str">
        <f>VLOOKUP(H68,Hoja1!A$1:G$445,2,0)</f>
        <v>CONCENTRACIÓN EN ACTIVIDADES DE ALTO DESEMPEÑO MENTAL</v>
      </c>
      <c r="H68" s="50" t="s">
        <v>72</v>
      </c>
      <c r="I68" s="49" t="str">
        <f>VLOOKUP(H68,Hoja1!A$2:G$445,3,0)</f>
        <v>ESTRÉS, CEFALEA, IRRITABILIDAD</v>
      </c>
      <c r="J68" s="57"/>
      <c r="K68" s="49" t="str">
        <f>VLOOKUP(H68,Hoja1!A$2:G$445,4,0)</f>
        <v>N/A</v>
      </c>
      <c r="L68" s="49" t="str">
        <f>VLOOKUP(H68,Hoja1!A$2:G$445,5,0)</f>
        <v>PVE PSICOSOCIAL</v>
      </c>
      <c r="M68" s="57">
        <v>2</v>
      </c>
      <c r="N68" s="58">
        <v>4</v>
      </c>
      <c r="O68" s="58">
        <v>10</v>
      </c>
      <c r="P68" s="52">
        <f t="shared" si="1"/>
        <v>8</v>
      </c>
      <c r="Q68" s="52">
        <f t="shared" si="2"/>
        <v>80</v>
      </c>
      <c r="R68" s="59" t="str">
        <f t="shared" si="3"/>
        <v>M-8</v>
      </c>
      <c r="S68" s="60" t="str">
        <f t="shared" si="4"/>
        <v>III</v>
      </c>
      <c r="T68" s="61" t="str">
        <f t="shared" si="5"/>
        <v>Mejorable</v>
      </c>
      <c r="U68" s="89"/>
      <c r="V68" s="49" t="str">
        <f>VLOOKUP(H68,Hoja1!A$2:G$445,6,0)</f>
        <v>ESTRÉS</v>
      </c>
      <c r="W68" s="62"/>
      <c r="X68" s="62"/>
      <c r="Y68" s="62"/>
      <c r="Z68" s="63"/>
      <c r="AA68" s="48" t="str">
        <f>VLOOKUP(H68,Hoja1!A$2:G$445,7,0)</f>
        <v>N/A</v>
      </c>
      <c r="AB68" s="88" t="s">
        <v>1200</v>
      </c>
      <c r="AC68" s="87"/>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35.25" customHeight="1">
      <c r="A69" s="108"/>
      <c r="B69" s="108"/>
      <c r="C69" s="87"/>
      <c r="D69" s="85"/>
      <c r="E69" s="84"/>
      <c r="F69" s="84"/>
      <c r="G69" s="49" t="str">
        <f>VLOOKUP(H69,Hoja1!A$1:G$445,2,0)</f>
        <v>NATURALEZA DE LA TAREA</v>
      </c>
      <c r="H69" s="50" t="s">
        <v>76</v>
      </c>
      <c r="I69" s="49" t="str">
        <f>VLOOKUP(H69,Hoja1!A$2:G$445,3,0)</f>
        <v>ESTRÉS,  TRANSTORNOS DEL SUEÑO</v>
      </c>
      <c r="J69" s="57"/>
      <c r="K69" s="49" t="str">
        <f>VLOOKUP(H69,Hoja1!A$2:G$445,4,0)</f>
        <v>N/A</v>
      </c>
      <c r="L69" s="49" t="str">
        <f>VLOOKUP(H69,Hoja1!A$2:G$445,5,0)</f>
        <v>PVE PSICOSOCIAL</v>
      </c>
      <c r="M69" s="57">
        <v>2</v>
      </c>
      <c r="N69" s="58">
        <v>4</v>
      </c>
      <c r="O69" s="58">
        <v>10</v>
      </c>
      <c r="P69" s="52">
        <f t="shared" si="1"/>
        <v>8</v>
      </c>
      <c r="Q69" s="52">
        <f t="shared" si="2"/>
        <v>80</v>
      </c>
      <c r="R69" s="59" t="str">
        <f t="shared" si="3"/>
        <v>M-8</v>
      </c>
      <c r="S69" s="60" t="str">
        <f t="shared" si="4"/>
        <v>III</v>
      </c>
      <c r="T69" s="61" t="str">
        <f t="shared" si="5"/>
        <v>Mejorable</v>
      </c>
      <c r="U69" s="89"/>
      <c r="V69" s="49" t="str">
        <f>VLOOKUP(H69,Hoja1!A$2:G$445,6,0)</f>
        <v>ESTRÉS</v>
      </c>
      <c r="W69" s="62"/>
      <c r="X69" s="62"/>
      <c r="Y69" s="62"/>
      <c r="Z69" s="63"/>
      <c r="AA69" s="48" t="str">
        <f>VLOOKUP(H69,Hoja1!A$2:G$445,7,0)</f>
        <v>N/A</v>
      </c>
      <c r="AB69" s="90"/>
      <c r="AC69" s="87"/>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108"/>
      <c r="B70" s="108"/>
      <c r="C70" s="87"/>
      <c r="D70" s="85"/>
      <c r="E70" s="84"/>
      <c r="F70" s="84"/>
      <c r="G70" s="49" t="str">
        <f>VLOOKUP(H70,Hoja1!A$1:G$445,2,0)</f>
        <v>Forzadas, Prolongadas</v>
      </c>
      <c r="H70" s="50" t="s">
        <v>40</v>
      </c>
      <c r="I70" s="49" t="str">
        <f>VLOOKUP(H70,Hoja1!A$2:G$445,3,0)</f>
        <v xml:space="preserve">Lesiones osteomusculares, lesiones osteoarticulares
</v>
      </c>
      <c r="J70" s="57"/>
      <c r="K70" s="49" t="str">
        <f>VLOOKUP(H70,Hoja1!A$2:G$445,4,0)</f>
        <v>Inspecciones planeadas e inspecciones no planeadas, procedimientos de programas de seguridad y salud en el trabajo</v>
      </c>
      <c r="L70" s="49" t="str">
        <f>VLOOKUP(H70,Hoja1!A$2:G$445,5,0)</f>
        <v>PVE Biomecánico, programa pausas activas, exámenes periódicos, recomendaciones, control de posturas</v>
      </c>
      <c r="M70" s="57">
        <v>2</v>
      </c>
      <c r="N70" s="58">
        <v>4</v>
      </c>
      <c r="O70" s="58">
        <v>25</v>
      </c>
      <c r="P70" s="52">
        <f t="shared" si="1"/>
        <v>8</v>
      </c>
      <c r="Q70" s="52">
        <f t="shared" si="2"/>
        <v>200</v>
      </c>
      <c r="R70" s="59" t="str">
        <f t="shared" si="3"/>
        <v>M-8</v>
      </c>
      <c r="S70" s="60" t="str">
        <f t="shared" si="4"/>
        <v>II</v>
      </c>
      <c r="T70" s="61" t="str">
        <f t="shared" si="5"/>
        <v>No Aceptable o Aceptable Con Control Especifico</v>
      </c>
      <c r="U70" s="89"/>
      <c r="V70" s="49" t="str">
        <f>VLOOKUP(H70,Hoja1!A$2:G$445,6,0)</f>
        <v>Enfermedades Osteomusculares</v>
      </c>
      <c r="W70" s="62"/>
      <c r="X70" s="62"/>
      <c r="Y70" s="62"/>
      <c r="Z70" s="63"/>
      <c r="AA70" s="48" t="str">
        <f>VLOOKUP(H70,Hoja1!A$2:G$445,7,0)</f>
        <v>Prevención en lesiones osteomusculares, líderes de pausas activas</v>
      </c>
      <c r="AB70" s="62" t="s">
        <v>1202</v>
      </c>
      <c r="AC70" s="87"/>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38.25">
      <c r="A71" s="108"/>
      <c r="B71" s="108"/>
      <c r="C71" s="87"/>
      <c r="D71" s="85"/>
      <c r="E71" s="84"/>
      <c r="F71" s="84"/>
      <c r="G71" s="49" t="str">
        <f>VLOOKUP(H71,Hoja1!A$1:G$445,2,0)</f>
        <v>Higiene Muscular</v>
      </c>
      <c r="H71" s="50" t="s">
        <v>483</v>
      </c>
      <c r="I71" s="49" t="str">
        <f>VLOOKUP(H71,Hoja1!A$2:G$445,3,0)</f>
        <v>Lesiones Musculoesqueléticas</v>
      </c>
      <c r="J71" s="57"/>
      <c r="K71" s="49" t="str">
        <f>VLOOKUP(H71,Hoja1!A$2:G$445,4,0)</f>
        <v>N/A</v>
      </c>
      <c r="L71" s="49" t="str">
        <f>VLOOKUP(H71,Hoja1!A$2:G$445,5,0)</f>
        <v>N/A</v>
      </c>
      <c r="M71" s="57">
        <v>2</v>
      </c>
      <c r="N71" s="58">
        <v>3</v>
      </c>
      <c r="O71" s="58">
        <v>10</v>
      </c>
      <c r="P71" s="52">
        <f t="shared" si="1"/>
        <v>6</v>
      </c>
      <c r="Q71" s="52">
        <f t="shared" si="2"/>
        <v>60</v>
      </c>
      <c r="R71" s="59" t="str">
        <f t="shared" si="3"/>
        <v>M-6</v>
      </c>
      <c r="S71" s="60" t="str">
        <f t="shared" si="4"/>
        <v>III</v>
      </c>
      <c r="T71" s="61" t="str">
        <f t="shared" si="5"/>
        <v>Mejorable</v>
      </c>
      <c r="U71" s="89"/>
      <c r="V71" s="49" t="str">
        <f>VLOOKUP(H71,Hoja1!A$2:G$445,6,0)</f>
        <v xml:space="preserve">Enfermedades Osteomusculares
</v>
      </c>
      <c r="W71" s="62"/>
      <c r="X71" s="62"/>
      <c r="Y71" s="62"/>
      <c r="Z71" s="63"/>
      <c r="AA71" s="48" t="str">
        <f>VLOOKUP(H71,Hoja1!A$2:G$445,7,0)</f>
        <v>Prevención en lesiones osteomusculares, líderes de pausas activas</v>
      </c>
      <c r="AB71" s="62" t="s">
        <v>1201</v>
      </c>
      <c r="AC71" s="87"/>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63.75">
      <c r="A72" s="108"/>
      <c r="B72" s="108"/>
      <c r="C72" s="87"/>
      <c r="D72" s="85"/>
      <c r="E72" s="84"/>
      <c r="F72" s="84"/>
      <c r="G72" s="49" t="str">
        <f>VLOOKUP(H72,Hoja1!A$1:G$445,2,0)</f>
        <v>Superficies de trabajo irregulares o deslizantes</v>
      </c>
      <c r="H72" s="50" t="s">
        <v>597</v>
      </c>
      <c r="I72" s="49" t="str">
        <f>VLOOKUP(H72,Hoja1!A$2:G$445,3,0)</f>
        <v>Caidas del mismo nivel, fracturas, golpe con objetos, caídas de objetos, obstrucción de rutas de evacuación</v>
      </c>
      <c r="J72" s="57"/>
      <c r="K72" s="49" t="str">
        <f>VLOOKUP(H72,Hoja1!A$2:G$445,4,0)</f>
        <v>N/A</v>
      </c>
      <c r="L72" s="49" t="str">
        <f>VLOOKUP(H72,Hoja1!A$2:G$445,5,0)</f>
        <v>N/A</v>
      </c>
      <c r="M72" s="57">
        <v>2</v>
      </c>
      <c r="N72" s="58">
        <v>3</v>
      </c>
      <c r="O72" s="58">
        <v>25</v>
      </c>
      <c r="P72" s="52">
        <f t="shared" si="1"/>
        <v>6</v>
      </c>
      <c r="Q72" s="52">
        <f t="shared" si="2"/>
        <v>150</v>
      </c>
      <c r="R72" s="59" t="str">
        <f t="shared" si="3"/>
        <v>M-6</v>
      </c>
      <c r="S72" s="60" t="str">
        <f t="shared" si="4"/>
        <v>II</v>
      </c>
      <c r="T72" s="61" t="str">
        <f t="shared" si="5"/>
        <v>No Aceptable o Aceptable Con Control Especifico</v>
      </c>
      <c r="U72" s="89"/>
      <c r="V72" s="49" t="str">
        <f>VLOOKUP(H72,Hoja1!A$2:G$445,6,0)</f>
        <v>Caídas de distinto nivel</v>
      </c>
      <c r="W72" s="62"/>
      <c r="X72" s="62"/>
      <c r="Y72" s="62" t="s">
        <v>1222</v>
      </c>
      <c r="Z72" s="63"/>
      <c r="AA72" s="48" t="str">
        <f>VLOOKUP(H72,Hoja1!A$2:G$445,7,0)</f>
        <v>Pautas Básicas en orden y aseo en el lugar de trabajo, actos y condiciones inseguras</v>
      </c>
      <c r="AB72" s="62" t="s">
        <v>1211</v>
      </c>
      <c r="AC72" s="87"/>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75" thickBot="1">
      <c r="A73" s="108"/>
      <c r="B73" s="108"/>
      <c r="C73" s="87"/>
      <c r="D73" s="85"/>
      <c r="E73" s="84"/>
      <c r="F73" s="84"/>
      <c r="G73" s="49" t="str">
        <f>VLOOKUP(H73,Hoja1!A$1:G$445,2,0)</f>
        <v>SISMOS, INCENDIOS, INUNDACIONES, TERREMOTOS, VENDAVALES, DERRUMBE</v>
      </c>
      <c r="H73" s="50" t="s">
        <v>62</v>
      </c>
      <c r="I73" s="49" t="str">
        <f>VLOOKUP(H73,Hoja1!A$2:G$445,3,0)</f>
        <v>SISMOS, INCENDIOS, INUNDACIONES, TERREMOTOS, VENDAVALES</v>
      </c>
      <c r="J73" s="57"/>
      <c r="K73" s="49" t="str">
        <f>VLOOKUP(H73,Hoja1!A$2:G$445,4,0)</f>
        <v>Inspecciones planeadas e inspecciones no planeadas, procedimientos de programas de seguridad y salud en el trabajo</v>
      </c>
      <c r="L73" s="49" t="str">
        <f>VLOOKUP(H73,Hoja1!A$2:G$445,5,0)</f>
        <v>BRIGADAS DE EMERGENCIAS</v>
      </c>
      <c r="M73" s="57">
        <v>2</v>
      </c>
      <c r="N73" s="58">
        <v>1</v>
      </c>
      <c r="O73" s="58">
        <v>100</v>
      </c>
      <c r="P73" s="52">
        <f t="shared" si="1"/>
        <v>2</v>
      </c>
      <c r="Q73" s="52">
        <f t="shared" si="2"/>
        <v>200</v>
      </c>
      <c r="R73" s="59" t="str">
        <f t="shared" si="3"/>
        <v>B-2</v>
      </c>
      <c r="S73" s="60" t="str">
        <f t="shared" si="4"/>
        <v>II</v>
      </c>
      <c r="T73" s="61" t="str">
        <f t="shared" si="5"/>
        <v>No Aceptable o Aceptable Con Control Especifico</v>
      </c>
      <c r="U73" s="90"/>
      <c r="V73" s="49" t="str">
        <f>VLOOKUP(H73,Hoja1!A$2:G$445,6,0)</f>
        <v>MUERTE</v>
      </c>
      <c r="W73" s="62"/>
      <c r="X73" s="62"/>
      <c r="Y73" s="62"/>
      <c r="Z73" s="63" t="s">
        <v>1206</v>
      </c>
      <c r="AA73" s="48" t="str">
        <f>VLOOKUP(H73,Hoja1!A$2:G$445,7,0)</f>
        <v>ENTRENAMIENTO DE LA BRIGADA; DIVULGACIÓN DE PLAN DE EMERGENCIA</v>
      </c>
      <c r="AB73" s="62" t="s">
        <v>1205</v>
      </c>
      <c r="AC73" s="103"/>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27.75" customHeight="1">
      <c r="A74" s="108"/>
      <c r="B74" s="108"/>
      <c r="C74" s="97" t="str">
        <f>VLOOKUP(E74,Hoja2!A$2:C$82,2,0)</f>
        <v>Llevar el registro y control de la información del area y asegurar la realización de las actividades de soporte administrativo y tecnico mediante los procedimientos establecidos por el area.</v>
      </c>
      <c r="D74" s="99" t="str">
        <f>VLOOKUP(E74,Hoja2!A$2:C$82,3,0)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74" s="91" t="s">
        <v>1023</v>
      </c>
      <c r="F74" s="91" t="s">
        <v>1208</v>
      </c>
      <c r="G74" s="23" t="str">
        <f>VLOOKUP(H74,Hoja1!A$1:G$445,2,0)</f>
        <v>Bacterias</v>
      </c>
      <c r="H74" s="24" t="s">
        <v>113</v>
      </c>
      <c r="I74" s="23" t="str">
        <f>VLOOKUP(H74,Hoja1!A$2:G$445,3,0)</f>
        <v>Infecciones Bacterianas</v>
      </c>
      <c r="J74" s="18"/>
      <c r="K74" s="23" t="str">
        <f>VLOOKUP(H74,Hoja1!A$2:G$445,4,0)</f>
        <v>N/A</v>
      </c>
      <c r="L74" s="23" t="str">
        <f>VLOOKUP(H74,Hoja1!A$2:G$445,5,0)</f>
        <v>Vacunación</v>
      </c>
      <c r="M74" s="18">
        <v>2</v>
      </c>
      <c r="N74" s="19">
        <v>3</v>
      </c>
      <c r="O74" s="19">
        <v>10</v>
      </c>
      <c r="P74" s="26">
        <f t="shared" ref="P74:P82" si="6">M74*N74</f>
        <v>6</v>
      </c>
      <c r="Q74" s="26">
        <f t="shared" ref="Q74:Q82" si="7">O74*P74</f>
        <v>60</v>
      </c>
      <c r="R74" s="33" t="str">
        <f t="shared" ref="R74:R82" si="8">IF(P74=40,"MA-40",IF(P74=30,"MA-30",IF(P74=20,"A-20",IF(P74=10,"A-10",IF(P74=24,"MA-24",IF(P74=18,"A-18",IF(P74=12,"A-12",IF(P74=6,"M-6",IF(P74=8,"M-8",IF(P74=6,"M-6",IF(P74=4,"B-4",IF(P74=2,"B-2",))))))))))))</f>
        <v>M-6</v>
      </c>
      <c r="S74" s="35" t="str">
        <f t="shared" ref="S74:S82" si="9">IF(Q74&lt;=20,"IV",IF(Q74&lt;=120,"III",IF(Q74&lt;=500,"II",IF(Q74&lt;=4000,"I"))))</f>
        <v>III</v>
      </c>
      <c r="T74" s="37" t="str">
        <f t="shared" ref="T74:T82" si="10">IF(S74=0,"",IF(S74="IV","Aceptable",IF(S74="III","Mejorable",IF(S74="II","No Aceptable o Aceptable Con Control Especifico",IF(S74="I","No Aceptable","")))))</f>
        <v>Mejorable</v>
      </c>
      <c r="U74" s="94">
        <v>2</v>
      </c>
      <c r="V74" s="23" t="str">
        <f>VLOOKUP(H74,Hoja1!A$2:G$445,6,0)</f>
        <v xml:space="preserve">Enfermedades Infectocontagiosas
</v>
      </c>
      <c r="W74" s="20"/>
      <c r="X74" s="20"/>
      <c r="Y74" s="20"/>
      <c r="Z74" s="17"/>
      <c r="AA74" s="22" t="str">
        <f>VLOOKUP(H74,Hoja1!A$2:G$445,7,0)</f>
        <v>Autocuidado</v>
      </c>
      <c r="AB74" s="94" t="s">
        <v>1198</v>
      </c>
      <c r="AC74" s="76" t="s">
        <v>1207</v>
      </c>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27.75" customHeight="1">
      <c r="A75" s="108"/>
      <c r="B75" s="108"/>
      <c r="C75" s="77"/>
      <c r="D75" s="100"/>
      <c r="E75" s="92"/>
      <c r="F75" s="92"/>
      <c r="G75" s="23" t="str">
        <f>VLOOKUP(H75,Hoja1!A$1:G$445,2,0)</f>
        <v>Virus</v>
      </c>
      <c r="H75" s="24" t="s">
        <v>122</v>
      </c>
      <c r="I75" s="23" t="str">
        <f>VLOOKUP(H75,Hoja1!A$2:G$445,3,0)</f>
        <v>Infecciones Virales</v>
      </c>
      <c r="J75" s="18"/>
      <c r="K75" s="23" t="str">
        <f>VLOOKUP(H75,Hoja1!A$2:G$445,4,0)</f>
        <v>N/A</v>
      </c>
      <c r="L75" s="23" t="str">
        <f>VLOOKUP(H75,Hoja1!A$2:G$445,5,0)</f>
        <v>Vacunación</v>
      </c>
      <c r="M75" s="18">
        <v>2</v>
      </c>
      <c r="N75" s="19">
        <v>3</v>
      </c>
      <c r="O75" s="19">
        <v>10</v>
      </c>
      <c r="P75" s="26">
        <f t="shared" si="6"/>
        <v>6</v>
      </c>
      <c r="Q75" s="26">
        <f t="shared" si="7"/>
        <v>60</v>
      </c>
      <c r="R75" s="33" t="str">
        <f t="shared" si="8"/>
        <v>M-6</v>
      </c>
      <c r="S75" s="35" t="str">
        <f t="shared" si="9"/>
        <v>III</v>
      </c>
      <c r="T75" s="37" t="str">
        <f t="shared" si="10"/>
        <v>Mejorable</v>
      </c>
      <c r="U75" s="95"/>
      <c r="V75" s="23" t="str">
        <f>VLOOKUP(H75,Hoja1!A$2:G$445,6,0)</f>
        <v xml:space="preserve">Enfermedades Infectocontagiosas
</v>
      </c>
      <c r="W75" s="20"/>
      <c r="X75" s="20"/>
      <c r="Y75" s="20"/>
      <c r="Z75" s="17"/>
      <c r="AA75" s="22" t="str">
        <f>VLOOKUP(H75,Hoja1!A$2:G$445,7,0)</f>
        <v>Autocuidado</v>
      </c>
      <c r="AB75" s="96"/>
      <c r="AC75" s="77"/>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71.25" customHeight="1">
      <c r="A76" s="108"/>
      <c r="B76" s="108"/>
      <c r="C76" s="77"/>
      <c r="D76" s="100"/>
      <c r="E76" s="92"/>
      <c r="F76" s="92"/>
      <c r="G76" s="23" t="str">
        <f>VLOOKUP(H76,Hoja1!A$1:G$445,2,0)</f>
        <v xml:space="preserve">HUMOS </v>
      </c>
      <c r="H76" s="24" t="s">
        <v>258</v>
      </c>
      <c r="I76" s="23" t="str">
        <f>VLOOKUP(H76,Hoja1!A$2:G$445,3,0)</f>
        <v xml:space="preserve">ASMA,GRIPA, NEUMOCONIOSIS, CÁNCER </v>
      </c>
      <c r="J76" s="18"/>
      <c r="K76" s="23" t="str">
        <f>VLOOKUP(H76,Hoja1!A$2:G$445,4,0)</f>
        <v>Inspecciones planeadas e inspecciones no planeadas, procedimientos de programas de seguridad y salud en el trabajo</v>
      </c>
      <c r="L76" s="23" t="str">
        <f>VLOOKUP(H76,Hoja1!A$2:G$445,5,0)</f>
        <v xml:space="preserve">EPP TAPABOCAS, CARETAS CON FILTROS </v>
      </c>
      <c r="M76" s="18">
        <v>2</v>
      </c>
      <c r="N76" s="19">
        <v>3</v>
      </c>
      <c r="O76" s="19">
        <v>25</v>
      </c>
      <c r="P76" s="26">
        <f t="shared" si="6"/>
        <v>6</v>
      </c>
      <c r="Q76" s="26">
        <f t="shared" si="7"/>
        <v>150</v>
      </c>
      <c r="R76" s="33" t="str">
        <f t="shared" si="8"/>
        <v>M-6</v>
      </c>
      <c r="S76" s="35" t="str">
        <f t="shared" si="9"/>
        <v>II</v>
      </c>
      <c r="T76" s="37" t="str">
        <f t="shared" si="10"/>
        <v>No Aceptable o Aceptable Con Control Especifico</v>
      </c>
      <c r="U76" s="95"/>
      <c r="V76" s="23" t="str">
        <f>VLOOKUP(H76,Hoja1!A$2:G$445,6,0)</f>
        <v>NEUMOCONIOSIS</v>
      </c>
      <c r="W76" s="20"/>
      <c r="X76" s="20"/>
      <c r="Y76" s="20" t="s">
        <v>1219</v>
      </c>
      <c r="Z76" s="17"/>
      <c r="AA76" s="22" t="str">
        <f>VLOOKUP(H76,Hoja1!A$2:G$445,7,0)</f>
        <v>USO Y MANEJO ADECUADO DE E.P.P.</v>
      </c>
      <c r="AB76" s="20" t="s">
        <v>1218</v>
      </c>
      <c r="AC76" s="77"/>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36" customHeight="1">
      <c r="A77" s="108"/>
      <c r="B77" s="108"/>
      <c r="C77" s="77"/>
      <c r="D77" s="100"/>
      <c r="E77" s="92"/>
      <c r="F77" s="92"/>
      <c r="G77" s="23" t="str">
        <f>VLOOKUP(H77,Hoja1!A$1:G$445,2,0)</f>
        <v>CONCENTRACIÓN EN ACTIVIDADES DE ALTO DESEMPEÑO MENTAL</v>
      </c>
      <c r="H77" s="24" t="s">
        <v>72</v>
      </c>
      <c r="I77" s="23" t="str">
        <f>VLOOKUP(H77,Hoja1!A$2:G$445,3,0)</f>
        <v>ESTRÉS, CEFALEA, IRRITABILIDAD</v>
      </c>
      <c r="J77" s="18"/>
      <c r="K77" s="23" t="str">
        <f>VLOOKUP(H77,Hoja1!A$2:G$445,4,0)</f>
        <v>N/A</v>
      </c>
      <c r="L77" s="23" t="str">
        <f>VLOOKUP(H77,Hoja1!A$2:G$445,5,0)</f>
        <v>PVE PSICOSOCIAL</v>
      </c>
      <c r="M77" s="18">
        <v>2</v>
      </c>
      <c r="N77" s="19">
        <v>3</v>
      </c>
      <c r="O77" s="19">
        <v>10</v>
      </c>
      <c r="P77" s="26">
        <f t="shared" si="6"/>
        <v>6</v>
      </c>
      <c r="Q77" s="26">
        <f t="shared" si="7"/>
        <v>60</v>
      </c>
      <c r="R77" s="33" t="str">
        <f t="shared" si="8"/>
        <v>M-6</v>
      </c>
      <c r="S77" s="35" t="str">
        <f t="shared" si="9"/>
        <v>III</v>
      </c>
      <c r="T77" s="37" t="str">
        <f t="shared" si="10"/>
        <v>Mejorable</v>
      </c>
      <c r="U77" s="95"/>
      <c r="V77" s="23" t="str">
        <f>VLOOKUP(H77,Hoja1!A$2:G$445,6,0)</f>
        <v>ESTRÉS</v>
      </c>
      <c r="W77" s="20"/>
      <c r="X77" s="20"/>
      <c r="Y77" s="20"/>
      <c r="Z77" s="17"/>
      <c r="AA77" s="22" t="str">
        <f>VLOOKUP(H77,Hoja1!A$2:G$445,7,0)</f>
        <v>N/A</v>
      </c>
      <c r="AB77" s="94" t="s">
        <v>1200</v>
      </c>
      <c r="AC77" s="77"/>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36" customHeight="1">
      <c r="A78" s="108"/>
      <c r="B78" s="108"/>
      <c r="C78" s="77"/>
      <c r="D78" s="100"/>
      <c r="E78" s="92"/>
      <c r="F78" s="92"/>
      <c r="G78" s="23" t="str">
        <f>VLOOKUP(H78,Hoja1!A$1:G$445,2,0)</f>
        <v>CONCENTRACIÓN EN ACTIVIDADES DE ALTO DESEMPEÑO MENTAL</v>
      </c>
      <c r="H78" s="24" t="s">
        <v>72</v>
      </c>
      <c r="I78" s="23" t="str">
        <f>VLOOKUP(H78,Hoja1!A$2:G$445,3,0)</f>
        <v>ESTRÉS, CEFALEA, IRRITABILIDAD</v>
      </c>
      <c r="J78" s="18"/>
      <c r="K78" s="23" t="str">
        <f>VLOOKUP(H78,Hoja1!A$2:G$445,4,0)</f>
        <v>N/A</v>
      </c>
      <c r="L78" s="23" t="str">
        <f>VLOOKUP(H78,Hoja1!A$2:G$445,5,0)</f>
        <v>PVE PSICOSOCIAL</v>
      </c>
      <c r="M78" s="18">
        <v>2</v>
      </c>
      <c r="N78" s="19">
        <v>3</v>
      </c>
      <c r="O78" s="19">
        <v>10</v>
      </c>
      <c r="P78" s="26">
        <f t="shared" si="6"/>
        <v>6</v>
      </c>
      <c r="Q78" s="26">
        <f t="shared" si="7"/>
        <v>60</v>
      </c>
      <c r="R78" s="33" t="str">
        <f t="shared" si="8"/>
        <v>M-6</v>
      </c>
      <c r="S78" s="35" t="str">
        <f t="shared" si="9"/>
        <v>III</v>
      </c>
      <c r="T78" s="37" t="str">
        <f t="shared" si="10"/>
        <v>Mejorable</v>
      </c>
      <c r="U78" s="95"/>
      <c r="V78" s="23" t="str">
        <f>VLOOKUP(H78,Hoja1!A$2:G$445,6,0)</f>
        <v>ESTRÉS</v>
      </c>
      <c r="W78" s="20"/>
      <c r="X78" s="20"/>
      <c r="Y78" s="20"/>
      <c r="Z78" s="17"/>
      <c r="AA78" s="22" t="str">
        <f>VLOOKUP(H78,Hoja1!A$2:G$445,7,0)</f>
        <v>N/A</v>
      </c>
      <c r="AB78" s="96"/>
      <c r="AC78" s="77"/>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
      <c r="A79" s="108"/>
      <c r="B79" s="108"/>
      <c r="C79" s="77"/>
      <c r="D79" s="100"/>
      <c r="E79" s="92"/>
      <c r="F79" s="92"/>
      <c r="G79" s="23" t="str">
        <f>VLOOKUP(H79,Hoja1!A$1:G$445,2,0)</f>
        <v>Forzadas, Prolongadas</v>
      </c>
      <c r="H79" s="24" t="s">
        <v>40</v>
      </c>
      <c r="I79" s="23" t="str">
        <f>VLOOKUP(H79,Hoja1!A$2:G$445,3,0)</f>
        <v xml:space="preserve">Lesiones osteomusculares, lesiones osteoarticulares
</v>
      </c>
      <c r="J79" s="18"/>
      <c r="K79" s="23" t="str">
        <f>VLOOKUP(H79,Hoja1!A$2:G$445,4,0)</f>
        <v>Inspecciones planeadas e inspecciones no planeadas, procedimientos de programas de seguridad y salud en el trabajo</v>
      </c>
      <c r="L79" s="23" t="str">
        <f>VLOOKUP(H79,Hoja1!A$2:G$445,5,0)</f>
        <v>PVE Biomecánico, programa pausas activas, exámenes periódicos, recomendaciones, control de posturas</v>
      </c>
      <c r="M79" s="18">
        <v>2</v>
      </c>
      <c r="N79" s="19">
        <v>2</v>
      </c>
      <c r="O79" s="19">
        <v>25</v>
      </c>
      <c r="P79" s="26">
        <f t="shared" si="6"/>
        <v>4</v>
      </c>
      <c r="Q79" s="26">
        <f t="shared" si="7"/>
        <v>100</v>
      </c>
      <c r="R79" s="33" t="str">
        <f t="shared" si="8"/>
        <v>B-4</v>
      </c>
      <c r="S79" s="35" t="str">
        <f t="shared" si="9"/>
        <v>III</v>
      </c>
      <c r="T79" s="37" t="str">
        <f t="shared" si="10"/>
        <v>Mejorable</v>
      </c>
      <c r="U79" s="95"/>
      <c r="V79" s="23" t="str">
        <f>VLOOKUP(H79,Hoja1!A$2:G$445,6,0)</f>
        <v>Enfermedades Osteomusculares</v>
      </c>
      <c r="W79" s="20"/>
      <c r="X79" s="20"/>
      <c r="Y79" s="20"/>
      <c r="Z79" s="17"/>
      <c r="AA79" s="22" t="str">
        <f>VLOOKUP(H79,Hoja1!A$2:G$445,7,0)</f>
        <v>Prevención en lesiones osteomusculares, líderes de pausas activas</v>
      </c>
      <c r="AB79" s="69" t="s">
        <v>1202</v>
      </c>
      <c r="AC79" s="77"/>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38.25">
      <c r="A80" s="108"/>
      <c r="B80" s="108"/>
      <c r="C80" s="77"/>
      <c r="D80" s="100"/>
      <c r="E80" s="92"/>
      <c r="F80" s="92"/>
      <c r="G80" s="23" t="str">
        <f>VLOOKUP(H80,Hoja1!A$1:G$445,2,0)</f>
        <v>Higiene Muscular</v>
      </c>
      <c r="H80" s="24" t="s">
        <v>483</v>
      </c>
      <c r="I80" s="23" t="str">
        <f>VLOOKUP(H80,Hoja1!A$2:G$445,3,0)</f>
        <v>Lesiones Musculoesqueléticas</v>
      </c>
      <c r="J80" s="18"/>
      <c r="K80" s="23" t="str">
        <f>VLOOKUP(H80,Hoja1!A$2:G$445,4,0)</f>
        <v>N/A</v>
      </c>
      <c r="L80" s="23" t="str">
        <f>VLOOKUP(H80,Hoja1!A$2:G$445,5,0)</f>
        <v>N/A</v>
      </c>
      <c r="M80" s="18">
        <v>2</v>
      </c>
      <c r="N80" s="19">
        <v>2</v>
      </c>
      <c r="O80" s="19">
        <v>10</v>
      </c>
      <c r="P80" s="26">
        <f t="shared" si="6"/>
        <v>4</v>
      </c>
      <c r="Q80" s="26">
        <f t="shared" si="7"/>
        <v>40</v>
      </c>
      <c r="R80" s="33" t="str">
        <f t="shared" si="8"/>
        <v>B-4</v>
      </c>
      <c r="S80" s="35" t="str">
        <f t="shared" si="9"/>
        <v>III</v>
      </c>
      <c r="T80" s="37" t="str">
        <f t="shared" si="10"/>
        <v>Mejorable</v>
      </c>
      <c r="U80" s="95"/>
      <c r="V80" s="23" t="str">
        <f>VLOOKUP(H80,Hoja1!A$2:G$445,6,0)</f>
        <v xml:space="preserve">Enfermedades Osteomusculares
</v>
      </c>
      <c r="W80" s="20"/>
      <c r="X80" s="20"/>
      <c r="Y80" s="20"/>
      <c r="Z80" s="17"/>
      <c r="AA80" s="22" t="str">
        <f>VLOOKUP(H80,Hoja1!A$2:G$445,7,0)</f>
        <v>Prevención en lesiones osteomusculares, líderes de pausas activas</v>
      </c>
      <c r="AB80" s="69" t="s">
        <v>1201</v>
      </c>
      <c r="AC80" s="77"/>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40.5">
      <c r="A81" s="108"/>
      <c r="B81" s="108"/>
      <c r="C81" s="77"/>
      <c r="D81" s="100"/>
      <c r="E81" s="92"/>
      <c r="F81" s="92"/>
      <c r="G81" s="23" t="str">
        <f>VLOOKUP(H81,Hoja1!A$1:G$445,2,0)</f>
        <v>Superficies de trabajo irregulares o deslizantes</v>
      </c>
      <c r="H81" s="24" t="s">
        <v>597</v>
      </c>
      <c r="I81" s="23" t="str">
        <f>VLOOKUP(H81,Hoja1!A$2:G$445,3,0)</f>
        <v>Caidas del mismo nivel, fracturas, golpe con objetos, caídas de objetos, obstrucción de rutas de evacuación</v>
      </c>
      <c r="J81" s="18"/>
      <c r="K81" s="23" t="str">
        <f>VLOOKUP(H81,Hoja1!A$2:G$445,4,0)</f>
        <v>N/A</v>
      </c>
      <c r="L81" s="23" t="str">
        <f>VLOOKUP(H81,Hoja1!A$2:G$445,5,0)</f>
        <v>N/A</v>
      </c>
      <c r="M81" s="18">
        <v>2</v>
      </c>
      <c r="N81" s="19">
        <v>3</v>
      </c>
      <c r="O81" s="19">
        <v>25</v>
      </c>
      <c r="P81" s="26">
        <f t="shared" si="6"/>
        <v>6</v>
      </c>
      <c r="Q81" s="26">
        <f t="shared" si="7"/>
        <v>150</v>
      </c>
      <c r="R81" s="33" t="str">
        <f t="shared" si="8"/>
        <v>M-6</v>
      </c>
      <c r="S81" s="35" t="str">
        <f t="shared" si="9"/>
        <v>II</v>
      </c>
      <c r="T81" s="37" t="str">
        <f t="shared" si="10"/>
        <v>No Aceptable o Aceptable Con Control Especifico</v>
      </c>
      <c r="U81" s="95"/>
      <c r="V81" s="23" t="str">
        <f>VLOOKUP(H81,Hoja1!A$2:G$445,6,0)</f>
        <v>Caídas de distinto nivel</v>
      </c>
      <c r="W81" s="20"/>
      <c r="X81" s="20"/>
      <c r="Y81" s="20"/>
      <c r="Z81" s="17"/>
      <c r="AA81" s="22" t="str">
        <f>VLOOKUP(H81,Hoja1!A$2:G$445,7,0)</f>
        <v>Pautas Básicas en orden y aseo en el lugar de trabajo, actos y condiciones inseguras</v>
      </c>
      <c r="AB81" s="20" t="s">
        <v>1211</v>
      </c>
      <c r="AC81" s="77"/>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75" thickBot="1">
      <c r="A82" s="108"/>
      <c r="B82" s="108"/>
      <c r="C82" s="98"/>
      <c r="D82" s="101"/>
      <c r="E82" s="93"/>
      <c r="F82" s="93"/>
      <c r="G82" s="23" t="str">
        <f>VLOOKUP(H82,Hoja1!A$1:G$445,2,0)</f>
        <v>SISMOS, INCENDIOS, INUNDACIONES, TERREMOTOS, VENDAVALES, DERRUMBE</v>
      </c>
      <c r="H82" s="24" t="s">
        <v>62</v>
      </c>
      <c r="I82" s="23" t="str">
        <f>VLOOKUP(H82,Hoja1!A$2:G$445,3,0)</f>
        <v>SISMOS, INCENDIOS, INUNDACIONES, TERREMOTOS, VENDAVALES</v>
      </c>
      <c r="J82" s="18"/>
      <c r="K82" s="23" t="str">
        <f>VLOOKUP(H82,Hoja1!A$2:G$445,4,0)</f>
        <v>Inspecciones planeadas e inspecciones no planeadas, procedimientos de programas de seguridad y salud en el trabajo</v>
      </c>
      <c r="L82" s="23" t="str">
        <f>VLOOKUP(H82,Hoja1!A$2:G$445,5,0)</f>
        <v>BRIGADAS DE EMERGENCIAS</v>
      </c>
      <c r="M82" s="18">
        <v>2</v>
      </c>
      <c r="N82" s="19">
        <v>1</v>
      </c>
      <c r="O82" s="19">
        <v>100</v>
      </c>
      <c r="P82" s="26">
        <f t="shared" si="6"/>
        <v>2</v>
      </c>
      <c r="Q82" s="26">
        <f t="shared" si="7"/>
        <v>200</v>
      </c>
      <c r="R82" s="33" t="str">
        <f t="shared" si="8"/>
        <v>B-2</v>
      </c>
      <c r="S82" s="35" t="str">
        <f t="shared" si="9"/>
        <v>II</v>
      </c>
      <c r="T82" s="37" t="str">
        <f t="shared" si="10"/>
        <v>No Aceptable o Aceptable Con Control Especifico</v>
      </c>
      <c r="U82" s="96"/>
      <c r="V82" s="23" t="str">
        <f>VLOOKUP(H82,Hoja1!A$2:G$445,6,0)</f>
        <v>MUERTE</v>
      </c>
      <c r="W82" s="20"/>
      <c r="X82" s="20"/>
      <c r="Y82" s="20"/>
      <c r="Z82" s="17" t="s">
        <v>1206</v>
      </c>
      <c r="AA82" s="22" t="str">
        <f>VLOOKUP(H82,Hoja1!A$2:G$445,7,0)</f>
        <v>ENTRENAMIENTO DE LA BRIGADA; DIVULGACIÓN DE PLAN DE EMERGENCIA</v>
      </c>
      <c r="AB82" s="20" t="s">
        <v>1205</v>
      </c>
      <c r="AC82" s="78"/>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38.25" customHeight="1">
      <c r="A83" s="108"/>
      <c r="B83" s="108"/>
      <c r="C83" s="87" t="str">
        <f>VLOOKUP(E83,Hoja2!A$2:C$82,2,0)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83" s="85" t="str">
        <f>VLOOKUP(E83,Hoja2!A$2:C$82,3,0)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83" s="84" t="s">
        <v>1038</v>
      </c>
      <c r="F83" s="84" t="s">
        <v>1208</v>
      </c>
      <c r="G83" s="49" t="str">
        <f>VLOOKUP(H83,Hoja1!A$1:G$445,2,0)</f>
        <v>Bacterias</v>
      </c>
      <c r="H83" s="50" t="s">
        <v>113</v>
      </c>
      <c r="I83" s="49" t="str">
        <f>VLOOKUP(H83,Hoja1!A$2:G$445,3,0)</f>
        <v>Infecciones Bacterianas</v>
      </c>
      <c r="J83" s="57"/>
      <c r="K83" s="49" t="str">
        <f>VLOOKUP(H83,Hoja1!A$2:G$445,4,0)</f>
        <v>N/A</v>
      </c>
      <c r="L83" s="49" t="str">
        <f>VLOOKUP(H83,Hoja1!A$2:G$445,5,0)</f>
        <v>Vacunación</v>
      </c>
      <c r="M83" s="57">
        <v>2</v>
      </c>
      <c r="N83" s="58">
        <v>3</v>
      </c>
      <c r="O83" s="58">
        <v>10</v>
      </c>
      <c r="P83" s="52">
        <f t="shared" ref="P83:P101" si="11">M83*N83</f>
        <v>6</v>
      </c>
      <c r="Q83" s="52">
        <f t="shared" ref="Q83:Q101" si="12">O83*P83</f>
        <v>60</v>
      </c>
      <c r="R83" s="59" t="str">
        <f t="shared" ref="R83:R101" si="13">IF(P83=40,"MA-40",IF(P83=30,"MA-30",IF(P83=20,"A-20",IF(P83=10,"A-10",IF(P83=24,"MA-24",IF(P83=18,"A-18",IF(P83=12,"A-12",IF(P83=6,"M-6",IF(P83=8,"M-8",IF(P83=6,"M-6",IF(P83=4,"B-4",IF(P83=2,"B-2",))))))))))))</f>
        <v>M-6</v>
      </c>
      <c r="S83" s="60" t="str">
        <f t="shared" ref="S83:S101" si="14">IF(Q83&lt;=20,"IV",IF(Q83&lt;=120,"III",IF(Q83&lt;=500,"II",IF(Q83&lt;=4000,"I"))))</f>
        <v>III</v>
      </c>
      <c r="T83" s="61" t="str">
        <f t="shared" ref="T83:T101" si="15">IF(S83=0,"",IF(S83="IV","Aceptable",IF(S83="III","Mejorable",IF(S83="II","No Aceptable o Aceptable Con Control Especifico",IF(S83="I","No Aceptable","")))))</f>
        <v>Mejorable</v>
      </c>
      <c r="U83" s="88">
        <v>3</v>
      </c>
      <c r="V83" s="49" t="str">
        <f>VLOOKUP(H83,Hoja1!A$2:G$445,6,0)</f>
        <v xml:space="preserve">Enfermedades Infectocontagiosas
</v>
      </c>
      <c r="W83" s="62"/>
      <c r="X83" s="62"/>
      <c r="Y83" s="62"/>
      <c r="Z83" s="63"/>
      <c r="AA83" s="48" t="str">
        <f>VLOOKUP(H83,Hoja1!A$2:G$445,7,0)</f>
        <v>Autocuidado</v>
      </c>
      <c r="AB83" s="79" t="s">
        <v>1198</v>
      </c>
      <c r="AC83" s="82" t="s">
        <v>1207</v>
      </c>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25.5">
      <c r="A84" s="108"/>
      <c r="B84" s="108"/>
      <c r="C84" s="87"/>
      <c r="D84" s="85"/>
      <c r="E84" s="84"/>
      <c r="F84" s="84"/>
      <c r="G84" s="49" t="str">
        <f>VLOOKUP(H84,Hoja1!A$1:G$445,2,0)</f>
        <v>Virus</v>
      </c>
      <c r="H84" s="50" t="s">
        <v>122</v>
      </c>
      <c r="I84" s="49" t="str">
        <f>VLOOKUP(H84,Hoja1!A$2:G$445,3,0)</f>
        <v>Infecciones Virales</v>
      </c>
      <c r="J84" s="57"/>
      <c r="K84" s="49" t="str">
        <f>VLOOKUP(H84,Hoja1!A$2:G$445,4,0)</f>
        <v>N/A</v>
      </c>
      <c r="L84" s="49" t="str">
        <f>VLOOKUP(H84,Hoja1!A$2:G$445,5,0)</f>
        <v>Vacunación</v>
      </c>
      <c r="M84" s="57">
        <v>2</v>
      </c>
      <c r="N84" s="58">
        <v>3</v>
      </c>
      <c r="O84" s="58">
        <v>10</v>
      </c>
      <c r="P84" s="52">
        <f t="shared" si="11"/>
        <v>6</v>
      </c>
      <c r="Q84" s="52">
        <f t="shared" si="12"/>
        <v>60</v>
      </c>
      <c r="R84" s="59" t="str">
        <f t="shared" si="13"/>
        <v>M-6</v>
      </c>
      <c r="S84" s="60" t="str">
        <f t="shared" si="14"/>
        <v>III</v>
      </c>
      <c r="T84" s="61" t="str">
        <f t="shared" si="15"/>
        <v>Mejorable</v>
      </c>
      <c r="U84" s="89"/>
      <c r="V84" s="49" t="str">
        <f>VLOOKUP(H84,Hoja1!A$2:G$445,6,0)</f>
        <v xml:space="preserve">Enfermedades Infectocontagiosas
</v>
      </c>
      <c r="W84" s="62"/>
      <c r="X84" s="62"/>
      <c r="Y84" s="62"/>
      <c r="Z84" s="63"/>
      <c r="AA84" s="48" t="str">
        <f>VLOOKUP(H84,Hoja1!A$2:G$445,7,0)</f>
        <v>Autocuidado</v>
      </c>
      <c r="AB84" s="80"/>
      <c r="AC84" s="83"/>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42.75" customHeight="1">
      <c r="A85" s="108"/>
      <c r="B85" s="108"/>
      <c r="C85" s="87"/>
      <c r="D85" s="85"/>
      <c r="E85" s="84"/>
      <c r="F85" s="84"/>
      <c r="G85" s="49" t="str">
        <f>VLOOKUP(H85,Hoja1!A$1:G$445,2,0)</f>
        <v>CONCENTRACIÓN EN ACTIVIDADES DE ALTO DESEMPEÑO MENTAL</v>
      </c>
      <c r="H85" s="50" t="s">
        <v>72</v>
      </c>
      <c r="I85" s="49" t="str">
        <f>VLOOKUP(H85,Hoja1!A$2:G$445,3,0)</f>
        <v>ESTRÉS, CEFALEA, IRRITABILIDAD</v>
      </c>
      <c r="J85" s="57"/>
      <c r="K85" s="49" t="str">
        <f>VLOOKUP(H85,Hoja1!A$2:G$445,4,0)</f>
        <v>N/A</v>
      </c>
      <c r="L85" s="49" t="str">
        <f>VLOOKUP(H85,Hoja1!A$2:G$445,5,0)</f>
        <v>PVE PSICOSOCIAL</v>
      </c>
      <c r="M85" s="57">
        <v>2</v>
      </c>
      <c r="N85" s="58">
        <v>3</v>
      </c>
      <c r="O85" s="58">
        <v>10</v>
      </c>
      <c r="P85" s="52">
        <f t="shared" si="11"/>
        <v>6</v>
      </c>
      <c r="Q85" s="52">
        <f t="shared" si="12"/>
        <v>60</v>
      </c>
      <c r="R85" s="59" t="str">
        <f t="shared" si="13"/>
        <v>M-6</v>
      </c>
      <c r="S85" s="60" t="str">
        <f t="shared" si="14"/>
        <v>III</v>
      </c>
      <c r="T85" s="61" t="str">
        <f t="shared" si="15"/>
        <v>Mejorable</v>
      </c>
      <c r="U85" s="89"/>
      <c r="V85" s="49" t="str">
        <f>VLOOKUP(H85,Hoja1!A$2:G$445,6,0)</f>
        <v>ESTRÉS</v>
      </c>
      <c r="W85" s="62"/>
      <c r="X85" s="62"/>
      <c r="Y85" s="62"/>
      <c r="Z85" s="63"/>
      <c r="AA85" s="48" t="str">
        <f>VLOOKUP(H85,Hoja1!A$2:G$445,7,0)</f>
        <v>N/A</v>
      </c>
      <c r="AB85" s="79" t="s">
        <v>1200</v>
      </c>
      <c r="AC85" s="83"/>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42.75" customHeight="1">
      <c r="A86" s="108"/>
      <c r="B86" s="108"/>
      <c r="C86" s="87"/>
      <c r="D86" s="85"/>
      <c r="E86" s="84"/>
      <c r="F86" s="84"/>
      <c r="G86" s="49" t="str">
        <f>VLOOKUP(H86,Hoja1!A$1:G$445,2,0)</f>
        <v>CONCENTRACIÓN EN ACTIVIDADES DE ALTO DESEMPEÑO MENTAL</v>
      </c>
      <c r="H86" s="50" t="s">
        <v>72</v>
      </c>
      <c r="I86" s="49" t="str">
        <f>VLOOKUP(H86,Hoja1!A$2:G$445,3,0)</f>
        <v>ESTRÉS, CEFALEA, IRRITABILIDAD</v>
      </c>
      <c r="J86" s="57"/>
      <c r="K86" s="49" t="str">
        <f>VLOOKUP(H86,Hoja1!A$2:G$445,4,0)</f>
        <v>N/A</v>
      </c>
      <c r="L86" s="49" t="str">
        <f>VLOOKUP(H86,Hoja1!A$2:G$445,5,0)</f>
        <v>PVE PSICOSOCIAL</v>
      </c>
      <c r="M86" s="57">
        <v>2</v>
      </c>
      <c r="N86" s="58">
        <v>3</v>
      </c>
      <c r="O86" s="58">
        <v>10</v>
      </c>
      <c r="P86" s="52">
        <f t="shared" si="11"/>
        <v>6</v>
      </c>
      <c r="Q86" s="52">
        <f t="shared" si="12"/>
        <v>60</v>
      </c>
      <c r="R86" s="59" t="str">
        <f t="shared" si="13"/>
        <v>M-6</v>
      </c>
      <c r="S86" s="60" t="str">
        <f t="shared" si="14"/>
        <v>III</v>
      </c>
      <c r="T86" s="61" t="str">
        <f t="shared" si="15"/>
        <v>Mejorable</v>
      </c>
      <c r="U86" s="89"/>
      <c r="V86" s="49" t="str">
        <f>VLOOKUP(H86,Hoja1!A$2:G$445,6,0)</f>
        <v>ESTRÉS</v>
      </c>
      <c r="W86" s="62"/>
      <c r="X86" s="62"/>
      <c r="Y86" s="62"/>
      <c r="Z86" s="63"/>
      <c r="AA86" s="70" t="str">
        <f>VLOOKUP(H86,Hoja1!A$2:G$445,7,0)</f>
        <v>N/A</v>
      </c>
      <c r="AB86" s="81"/>
      <c r="AC86" s="83"/>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
      <c r="A87" s="108"/>
      <c r="B87" s="108"/>
      <c r="C87" s="87"/>
      <c r="D87" s="85"/>
      <c r="E87" s="84"/>
      <c r="F87" s="84"/>
      <c r="G87" s="49" t="str">
        <f>VLOOKUP(H87,Hoja1!A$1:G$445,2,0)</f>
        <v>Forzadas, Prolongadas</v>
      </c>
      <c r="H87" s="50" t="s">
        <v>40</v>
      </c>
      <c r="I87" s="49" t="str">
        <f>VLOOKUP(H87,Hoja1!A$2:G$445,3,0)</f>
        <v xml:space="preserve">Lesiones osteomusculares, lesiones osteoarticulares
</v>
      </c>
      <c r="J87" s="57"/>
      <c r="K87" s="49" t="str">
        <f>VLOOKUP(H87,Hoja1!A$2:G$445,4,0)</f>
        <v>Inspecciones planeadas e inspecciones no planeadas, procedimientos de programas de seguridad y salud en el trabajo</v>
      </c>
      <c r="L87" s="49" t="str">
        <f>VLOOKUP(H87,Hoja1!A$2:G$445,5,0)</f>
        <v>PVE Biomecánico, programa pausas activas, exámenes periódicos, recomendaciones, control de posturas</v>
      </c>
      <c r="M87" s="57">
        <v>2</v>
      </c>
      <c r="N87" s="58">
        <v>2</v>
      </c>
      <c r="O87" s="58">
        <v>25</v>
      </c>
      <c r="P87" s="52">
        <f t="shared" si="11"/>
        <v>4</v>
      </c>
      <c r="Q87" s="52">
        <f t="shared" si="12"/>
        <v>100</v>
      </c>
      <c r="R87" s="59" t="str">
        <f t="shared" si="13"/>
        <v>B-4</v>
      </c>
      <c r="S87" s="60" t="str">
        <f t="shared" si="14"/>
        <v>III</v>
      </c>
      <c r="T87" s="61" t="str">
        <f t="shared" si="15"/>
        <v>Mejorable</v>
      </c>
      <c r="U87" s="89"/>
      <c r="V87" s="49" t="str">
        <f>VLOOKUP(H87,Hoja1!A$2:G$445,6,0)</f>
        <v>Enfermedades Osteomusculares</v>
      </c>
      <c r="W87" s="62"/>
      <c r="X87" s="62"/>
      <c r="Y87" s="62"/>
      <c r="Z87" s="63"/>
      <c r="AA87" s="63" t="str">
        <f>VLOOKUP(H87,Hoja1!A$2:G$445,7,0)</f>
        <v>Prevención en lesiones osteomusculares, líderes de pausas activas</v>
      </c>
      <c r="AB87" s="68" t="s">
        <v>1202</v>
      </c>
      <c r="AC87" s="83"/>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38.25">
      <c r="A88" s="108"/>
      <c r="B88" s="108"/>
      <c r="C88" s="87"/>
      <c r="D88" s="85"/>
      <c r="E88" s="84"/>
      <c r="F88" s="84"/>
      <c r="G88" s="49" t="str">
        <f>VLOOKUP(H88,Hoja1!A$1:G$445,2,0)</f>
        <v>Higiene Muscular</v>
      </c>
      <c r="H88" s="50" t="s">
        <v>483</v>
      </c>
      <c r="I88" s="49" t="str">
        <f>VLOOKUP(H88,Hoja1!A$2:G$445,3,0)</f>
        <v>Lesiones Musculoesqueléticas</v>
      </c>
      <c r="J88" s="57"/>
      <c r="K88" s="49" t="str">
        <f>VLOOKUP(H88,Hoja1!A$2:G$445,4,0)</f>
        <v>N/A</v>
      </c>
      <c r="L88" s="49" t="str">
        <f>VLOOKUP(H88,Hoja1!A$2:G$445,5,0)</f>
        <v>N/A</v>
      </c>
      <c r="M88" s="57">
        <v>2</v>
      </c>
      <c r="N88" s="58">
        <v>2</v>
      </c>
      <c r="O88" s="58">
        <v>10</v>
      </c>
      <c r="P88" s="52">
        <f t="shared" si="11"/>
        <v>4</v>
      </c>
      <c r="Q88" s="52">
        <f t="shared" si="12"/>
        <v>40</v>
      </c>
      <c r="R88" s="59" t="str">
        <f t="shared" si="13"/>
        <v>B-4</v>
      </c>
      <c r="S88" s="60" t="str">
        <f t="shared" si="14"/>
        <v>III</v>
      </c>
      <c r="T88" s="61" t="str">
        <f t="shared" si="15"/>
        <v>Mejorable</v>
      </c>
      <c r="U88" s="89"/>
      <c r="V88" s="49" t="str">
        <f>VLOOKUP(H88,Hoja1!A$2:G$445,6,0)</f>
        <v xml:space="preserve">Enfermedades Osteomusculares
</v>
      </c>
      <c r="W88" s="62"/>
      <c r="X88" s="62"/>
      <c r="Y88" s="62"/>
      <c r="Z88" s="63"/>
      <c r="AA88" s="48" t="str">
        <f>VLOOKUP(H88,Hoja1!A$2:G$445,7,0)</f>
        <v>Prevención en lesiones osteomusculares, líderes de pausas activas</v>
      </c>
      <c r="AB88" s="71" t="s">
        <v>1201</v>
      </c>
      <c r="AC88" s="83"/>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40.5">
      <c r="A89" s="108"/>
      <c r="B89" s="108"/>
      <c r="C89" s="87"/>
      <c r="D89" s="85"/>
      <c r="E89" s="84"/>
      <c r="F89" s="84"/>
      <c r="G89" s="49" t="str">
        <f>VLOOKUP(H89,Hoja1!A$1:G$445,2,0)</f>
        <v>Superficies de trabajo irregulares o deslizantes</v>
      </c>
      <c r="H89" s="50" t="s">
        <v>597</v>
      </c>
      <c r="I89" s="49" t="str">
        <f>VLOOKUP(H89,Hoja1!A$2:G$445,3,0)</f>
        <v>Caidas del mismo nivel, fracturas, golpe con objetos, caídas de objetos, obstrucción de rutas de evacuación</v>
      </c>
      <c r="J89" s="57"/>
      <c r="K89" s="49" t="str">
        <f>VLOOKUP(H89,Hoja1!A$2:G$445,4,0)</f>
        <v>N/A</v>
      </c>
      <c r="L89" s="49" t="str">
        <f>VLOOKUP(H89,Hoja1!A$2:G$445,5,0)</f>
        <v>N/A</v>
      </c>
      <c r="M89" s="57">
        <v>2</v>
      </c>
      <c r="N89" s="58">
        <v>3</v>
      </c>
      <c r="O89" s="58">
        <v>25</v>
      </c>
      <c r="P89" s="52">
        <f t="shared" si="11"/>
        <v>6</v>
      </c>
      <c r="Q89" s="52">
        <f t="shared" si="12"/>
        <v>150</v>
      </c>
      <c r="R89" s="59" t="str">
        <f t="shared" si="13"/>
        <v>M-6</v>
      </c>
      <c r="S89" s="60" t="str">
        <f t="shared" si="14"/>
        <v>II</v>
      </c>
      <c r="T89" s="61" t="str">
        <f t="shared" si="15"/>
        <v>No Aceptable o Aceptable Con Control Especifico</v>
      </c>
      <c r="U89" s="89"/>
      <c r="V89" s="49" t="str">
        <f>VLOOKUP(H89,Hoja1!A$2:G$445,6,0)</f>
        <v>Caídas de distinto nivel</v>
      </c>
      <c r="W89" s="62"/>
      <c r="X89" s="62"/>
      <c r="Y89" s="62"/>
      <c r="Z89" s="63"/>
      <c r="AA89" s="48" t="str">
        <f>VLOOKUP(H89,Hoja1!A$2:G$445,7,0)</f>
        <v>Pautas Básicas en orden y aseo en el lugar de trabajo, actos y condiciones inseguras</v>
      </c>
      <c r="AB89" s="68" t="s">
        <v>1211</v>
      </c>
      <c r="AC89" s="83"/>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108"/>
      <c r="B90" s="108"/>
      <c r="C90" s="87"/>
      <c r="D90" s="85"/>
      <c r="E90" s="84"/>
      <c r="F90" s="84"/>
      <c r="G90" s="49" t="str">
        <f>VLOOKUP(H90,Hoja1!A$1:G$445,2,0)</f>
        <v>SISMOS, INCENDIOS, INUNDACIONES, TERREMOTOS, VENDAVALES, DERRUMBE</v>
      </c>
      <c r="H90" s="50" t="s">
        <v>62</v>
      </c>
      <c r="I90" s="49" t="str">
        <f>VLOOKUP(H90,Hoja1!A$2:G$445,3,0)</f>
        <v>SISMOS, INCENDIOS, INUNDACIONES, TERREMOTOS, VENDAVALES</v>
      </c>
      <c r="J90" s="57"/>
      <c r="K90" s="49" t="str">
        <f>VLOOKUP(H90,Hoja1!A$2:G$445,4,0)</f>
        <v>Inspecciones planeadas e inspecciones no planeadas, procedimientos de programas de seguridad y salud en el trabajo</v>
      </c>
      <c r="L90" s="49" t="str">
        <f>VLOOKUP(H90,Hoja1!A$2:G$445,5,0)</f>
        <v>BRIGADAS DE EMERGENCIAS</v>
      </c>
      <c r="M90" s="57">
        <v>2</v>
      </c>
      <c r="N90" s="58">
        <v>1</v>
      </c>
      <c r="O90" s="58">
        <v>100</v>
      </c>
      <c r="P90" s="52">
        <f t="shared" si="11"/>
        <v>2</v>
      </c>
      <c r="Q90" s="52">
        <f t="shared" si="12"/>
        <v>200</v>
      </c>
      <c r="R90" s="59" t="str">
        <f t="shared" si="13"/>
        <v>B-2</v>
      </c>
      <c r="S90" s="60" t="str">
        <f t="shared" si="14"/>
        <v>II</v>
      </c>
      <c r="T90" s="61" t="str">
        <f t="shared" si="15"/>
        <v>No Aceptable o Aceptable Con Control Especifico</v>
      </c>
      <c r="U90" s="90"/>
      <c r="V90" s="49" t="str">
        <f>VLOOKUP(H90,Hoja1!A$2:G$445,6,0)</f>
        <v>MUERTE</v>
      </c>
      <c r="W90" s="62"/>
      <c r="X90" s="62"/>
      <c r="Y90" s="62"/>
      <c r="Z90" s="63"/>
      <c r="AA90" s="48" t="str">
        <f>VLOOKUP(H90,Hoja1!A$2:G$445,7,0)</f>
        <v>ENTRENAMIENTO DE LA BRIGADA; DIVULGACIÓN DE PLAN DE EMERGENCIA</v>
      </c>
      <c r="AB90" s="68" t="s">
        <v>1205</v>
      </c>
      <c r="AC90" s="83"/>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30" customHeight="1">
      <c r="A91" s="108"/>
      <c r="B91" s="108"/>
      <c r="C91" s="97" t="s">
        <v>1227</v>
      </c>
      <c r="D91" s="99" t="s">
        <v>1228</v>
      </c>
      <c r="E91" s="91" t="s">
        <v>1186</v>
      </c>
      <c r="F91" s="91" t="s">
        <v>1208</v>
      </c>
      <c r="G91" s="23" t="str">
        <f>VLOOKUP(H91,Hoja1!A$1:G$445,2,0)</f>
        <v>Bacterias</v>
      </c>
      <c r="H91" s="24" t="s">
        <v>113</v>
      </c>
      <c r="I91" s="23" t="str">
        <f>VLOOKUP(H91,Hoja1!A$2:G$445,3,0)</f>
        <v>Infecciones Bacterianas</v>
      </c>
      <c r="J91" s="18"/>
      <c r="K91" s="23" t="str">
        <f>VLOOKUP(H91,Hoja1!A$2:G$445,4,0)</f>
        <v>N/A</v>
      </c>
      <c r="L91" s="23" t="str">
        <f>VLOOKUP(H91,Hoja1!A$2:G$445,5,0)</f>
        <v>Vacunación</v>
      </c>
      <c r="M91" s="18">
        <v>2</v>
      </c>
      <c r="N91" s="19">
        <v>3</v>
      </c>
      <c r="O91" s="19">
        <v>10</v>
      </c>
      <c r="P91" s="26">
        <f t="shared" si="11"/>
        <v>6</v>
      </c>
      <c r="Q91" s="26">
        <f t="shared" si="12"/>
        <v>60</v>
      </c>
      <c r="R91" s="33" t="str">
        <f t="shared" si="13"/>
        <v>M-6</v>
      </c>
      <c r="S91" s="66" t="str">
        <f t="shared" si="14"/>
        <v>III</v>
      </c>
      <c r="T91" s="67" t="str">
        <f t="shared" si="15"/>
        <v>Mejorable</v>
      </c>
      <c r="U91" s="94">
        <v>1</v>
      </c>
      <c r="V91" s="23" t="str">
        <f>VLOOKUP(H91,Hoja1!A$2:G$445,6,0)</f>
        <v xml:space="preserve">Enfermedades Infectocontagiosas
</v>
      </c>
      <c r="W91" s="20"/>
      <c r="X91" s="20"/>
      <c r="Y91" s="20"/>
      <c r="Z91" s="17"/>
      <c r="AA91" s="72" t="str">
        <f>VLOOKUP(H91,Hoja1!A$2:G$445,7,0)</f>
        <v>Autocuidado</v>
      </c>
      <c r="AB91" s="86" t="s">
        <v>1198</v>
      </c>
      <c r="AC91" s="76" t="s">
        <v>1207</v>
      </c>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0" customHeight="1">
      <c r="A92" s="108"/>
      <c r="B92" s="108"/>
      <c r="C92" s="77"/>
      <c r="D92" s="100"/>
      <c r="E92" s="92"/>
      <c r="F92" s="92"/>
      <c r="G92" s="23" t="str">
        <f>VLOOKUP(H92,Hoja1!A$1:G$445,2,0)</f>
        <v>Virus</v>
      </c>
      <c r="H92" s="24" t="s">
        <v>122</v>
      </c>
      <c r="I92" s="23" t="str">
        <f>VLOOKUP(H92,Hoja1!A$2:G$445,3,0)</f>
        <v>Infecciones Virales</v>
      </c>
      <c r="J92" s="18"/>
      <c r="K92" s="23" t="str">
        <f>VLOOKUP(H92,Hoja1!A$2:G$445,4,0)</f>
        <v>N/A</v>
      </c>
      <c r="L92" s="23" t="str">
        <f>VLOOKUP(H92,Hoja1!A$2:G$445,5,0)</f>
        <v>Vacunación</v>
      </c>
      <c r="M92" s="18">
        <v>2</v>
      </c>
      <c r="N92" s="19">
        <v>3</v>
      </c>
      <c r="O92" s="19">
        <v>10</v>
      </c>
      <c r="P92" s="26">
        <f t="shared" si="11"/>
        <v>6</v>
      </c>
      <c r="Q92" s="26">
        <f t="shared" si="12"/>
        <v>60</v>
      </c>
      <c r="R92" s="33" t="str">
        <f t="shared" si="13"/>
        <v>M-6</v>
      </c>
      <c r="S92" s="35" t="str">
        <f t="shared" si="14"/>
        <v>III</v>
      </c>
      <c r="T92" s="37" t="str">
        <f t="shared" si="15"/>
        <v>Mejorable</v>
      </c>
      <c r="U92" s="95"/>
      <c r="V92" s="23" t="str">
        <f>VLOOKUP(H92,Hoja1!A$2:G$445,6,0)</f>
        <v xml:space="preserve">Enfermedades Infectocontagiosas
</v>
      </c>
      <c r="W92" s="20"/>
      <c r="X92" s="20"/>
      <c r="Y92" s="20"/>
      <c r="Z92" s="17"/>
      <c r="AA92" s="72" t="str">
        <f>VLOOKUP(H92,Hoja1!A$2:G$445,7,0)</f>
        <v>Autocuidado</v>
      </c>
      <c r="AB92" s="86"/>
      <c r="AC92" s="77"/>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
      <c r="A93" s="108"/>
      <c r="B93" s="108"/>
      <c r="C93" s="77"/>
      <c r="D93" s="100"/>
      <c r="E93" s="92"/>
      <c r="F93" s="92"/>
      <c r="G93" s="23" t="str">
        <f>VLOOKUP(H93,Hoja1!A$1:G$445,2,0)</f>
        <v>INFRAROJA, ULTRAVIOLETA, VISIBLE, RADIOFRECUENCIA, MICROONDAS, LASER</v>
      </c>
      <c r="H93" s="24" t="s">
        <v>67</v>
      </c>
      <c r="I93" s="23" t="str">
        <f>VLOOKUP(H93,Hoja1!A$2:G$445,3,0)</f>
        <v>CÁNCER, LESIONES DÉRMICAS Y OCULARES</v>
      </c>
      <c r="J93" s="18"/>
      <c r="K93" s="23" t="str">
        <f>VLOOKUP(H93,Hoja1!A$2:G$445,4,0)</f>
        <v>Inspecciones planeadas e inspecciones no planeadas, procedimientos de programas de seguridad y salud en el trabajo</v>
      </c>
      <c r="L93" s="23" t="str">
        <f>VLOOKUP(H93,Hoja1!A$2:G$445,5,0)</f>
        <v>PROGRAMA BLOQUEADOR SOLAR</v>
      </c>
      <c r="M93" s="18">
        <v>2</v>
      </c>
      <c r="N93" s="19">
        <v>2</v>
      </c>
      <c r="O93" s="19">
        <v>10</v>
      </c>
      <c r="P93" s="26">
        <f t="shared" si="11"/>
        <v>4</v>
      </c>
      <c r="Q93" s="26">
        <f t="shared" si="12"/>
        <v>40</v>
      </c>
      <c r="R93" s="33" t="str">
        <f t="shared" si="13"/>
        <v>B-4</v>
      </c>
      <c r="S93" s="35" t="str">
        <f t="shared" si="14"/>
        <v>III</v>
      </c>
      <c r="T93" s="37" t="str">
        <f t="shared" si="15"/>
        <v>Mejorable</v>
      </c>
      <c r="U93" s="95"/>
      <c r="V93" s="23" t="str">
        <f>VLOOKUP(H93,Hoja1!A$2:G$445,6,0)</f>
        <v>CÁNCER</v>
      </c>
      <c r="W93" s="20"/>
      <c r="X93" s="20"/>
      <c r="Y93" s="20"/>
      <c r="Z93" s="17"/>
      <c r="AA93" s="22" t="str">
        <f>VLOOKUP(H93,Hoja1!A$2:G$445,7,0)</f>
        <v>N/A</v>
      </c>
      <c r="AB93" s="69" t="s">
        <v>1199</v>
      </c>
      <c r="AC93" s="77"/>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39.75" customHeight="1">
      <c r="A94" s="108"/>
      <c r="B94" s="108"/>
      <c r="C94" s="77"/>
      <c r="D94" s="100"/>
      <c r="E94" s="92"/>
      <c r="F94" s="92"/>
      <c r="G94" s="23" t="str">
        <f>VLOOKUP(H94,Hoja1!A$1:G$445,2,0)</f>
        <v>CONCENTRACIÓN EN ACTIVIDADES DE ALTO DESEMPEÑO MENTAL</v>
      </c>
      <c r="H94" s="24" t="s">
        <v>72</v>
      </c>
      <c r="I94" s="23" t="str">
        <f>VLOOKUP(H94,Hoja1!A$2:G$445,3,0)</f>
        <v>ESTRÉS, CEFALEA, IRRITABILIDAD</v>
      </c>
      <c r="J94" s="18"/>
      <c r="K94" s="23" t="str">
        <f>VLOOKUP(H94,Hoja1!A$2:G$445,4,0)</f>
        <v>N/A</v>
      </c>
      <c r="L94" s="23" t="str">
        <f>VLOOKUP(H94,Hoja1!A$2:G$445,5,0)</f>
        <v>PVE PSICOSOCIAL</v>
      </c>
      <c r="M94" s="18">
        <v>2</v>
      </c>
      <c r="N94" s="19">
        <v>3</v>
      </c>
      <c r="O94" s="19">
        <v>10</v>
      </c>
      <c r="P94" s="26">
        <f t="shared" si="11"/>
        <v>6</v>
      </c>
      <c r="Q94" s="26">
        <f t="shared" si="12"/>
        <v>60</v>
      </c>
      <c r="R94" s="33" t="str">
        <f t="shared" si="13"/>
        <v>M-6</v>
      </c>
      <c r="S94" s="35" t="str">
        <f t="shared" si="14"/>
        <v>III</v>
      </c>
      <c r="T94" s="37" t="str">
        <f t="shared" si="15"/>
        <v>Mejorable</v>
      </c>
      <c r="U94" s="95"/>
      <c r="V94" s="23" t="str">
        <f>VLOOKUP(H94,Hoja1!A$2:G$445,6,0)</f>
        <v>ESTRÉS</v>
      </c>
      <c r="W94" s="20"/>
      <c r="X94" s="20"/>
      <c r="Y94" s="20"/>
      <c r="Z94" s="17"/>
      <c r="AA94" s="22" t="str">
        <f>VLOOKUP(H94,Hoja1!A$2:G$445,7,0)</f>
        <v>N/A</v>
      </c>
      <c r="AB94" s="74" t="s">
        <v>1200</v>
      </c>
      <c r="AC94" s="77"/>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39.75" customHeight="1">
      <c r="A95" s="108"/>
      <c r="B95" s="108"/>
      <c r="C95" s="77"/>
      <c r="D95" s="100"/>
      <c r="E95" s="92"/>
      <c r="F95" s="92"/>
      <c r="G95" s="23" t="str">
        <f>VLOOKUP(H95,Hoja1!A$1:G$445,2,0)</f>
        <v>NATURALEZA DE LA TAREA</v>
      </c>
      <c r="H95" s="24" t="s">
        <v>76</v>
      </c>
      <c r="I95" s="23" t="str">
        <f>VLOOKUP(H95,Hoja1!A$2:G$445,3,0)</f>
        <v>ESTRÉS,  TRANSTORNOS DEL SUEÑO</v>
      </c>
      <c r="J95" s="18"/>
      <c r="K95" s="23" t="str">
        <f>VLOOKUP(H95,Hoja1!A$2:G$445,4,0)</f>
        <v>N/A</v>
      </c>
      <c r="L95" s="23" t="str">
        <f>VLOOKUP(H95,Hoja1!A$2:G$445,5,0)</f>
        <v>PVE PSICOSOCIAL</v>
      </c>
      <c r="M95" s="18">
        <v>2</v>
      </c>
      <c r="N95" s="19">
        <v>3</v>
      </c>
      <c r="O95" s="19">
        <v>10</v>
      </c>
      <c r="P95" s="26">
        <f t="shared" si="11"/>
        <v>6</v>
      </c>
      <c r="Q95" s="26">
        <f t="shared" si="12"/>
        <v>60</v>
      </c>
      <c r="R95" s="33" t="str">
        <f t="shared" si="13"/>
        <v>M-6</v>
      </c>
      <c r="S95" s="35" t="str">
        <f t="shared" si="14"/>
        <v>III</v>
      </c>
      <c r="T95" s="37" t="str">
        <f t="shared" si="15"/>
        <v>Mejorable</v>
      </c>
      <c r="U95" s="95"/>
      <c r="V95" s="23" t="str">
        <f>VLOOKUP(H95,Hoja1!A$2:G$445,6,0)</f>
        <v>ESTRÉS</v>
      </c>
      <c r="W95" s="20"/>
      <c r="X95" s="20"/>
      <c r="Y95" s="20"/>
      <c r="Z95" s="17"/>
      <c r="AA95" s="22" t="str">
        <f>VLOOKUP(H95,Hoja1!A$2:G$445,7,0)</f>
        <v>N/A</v>
      </c>
      <c r="AB95" s="75"/>
      <c r="AC95" s="77"/>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4.75" customHeight="1">
      <c r="A96" s="108"/>
      <c r="B96" s="108"/>
      <c r="C96" s="77"/>
      <c r="D96" s="100"/>
      <c r="E96" s="92"/>
      <c r="F96" s="92"/>
      <c r="G96" s="23" t="str">
        <f>VLOOKUP(H96,Hoja1!A$1:G$445,2,0)</f>
        <v>AUSENCIA O EXCESO DE LUZ EN UN AMBIENTE</v>
      </c>
      <c r="H96" s="24" t="s">
        <v>155</v>
      </c>
      <c r="I96" s="23" t="str">
        <f>VLOOKUP(H96,Hoja1!A$2:G$445,3,0)</f>
        <v>DISMINUCIÓN AGUDEZA VISUAL, CANSANCIO VISUAL</v>
      </c>
      <c r="J96" s="18"/>
      <c r="K96" s="23" t="str">
        <f>VLOOKUP(H96,Hoja1!A$2:G$445,4,0)</f>
        <v>Inspecciones planeadas e inspecciones no planeadas, procedimientos de programas de seguridad y salud en el trabajo</v>
      </c>
      <c r="L96" s="23" t="str">
        <f>VLOOKUP(H96,Hoja1!A$2:G$445,5,0)</f>
        <v>N/A</v>
      </c>
      <c r="M96" s="18">
        <v>2</v>
      </c>
      <c r="N96" s="19">
        <v>3</v>
      </c>
      <c r="O96" s="19">
        <v>10</v>
      </c>
      <c r="P96" s="26">
        <f t="shared" si="11"/>
        <v>6</v>
      </c>
      <c r="Q96" s="26">
        <f t="shared" si="12"/>
        <v>60</v>
      </c>
      <c r="R96" s="33" t="str">
        <f t="shared" si="13"/>
        <v>M-6</v>
      </c>
      <c r="S96" s="35" t="str">
        <f t="shared" si="14"/>
        <v>III</v>
      </c>
      <c r="T96" s="37" t="str">
        <f t="shared" si="15"/>
        <v>Mejorable</v>
      </c>
      <c r="U96" s="95"/>
      <c r="V96" s="23" t="str">
        <f>VLOOKUP(H96,Hoja1!A$2:G$445,6,0)</f>
        <v>DISMINUCIÓN AGUDEZA VISUAL</v>
      </c>
      <c r="W96" s="20"/>
      <c r="X96" s="20"/>
      <c r="Y96" s="20"/>
      <c r="Z96" s="17"/>
      <c r="AA96" s="22" t="str">
        <f>VLOOKUP(H96,Hoja1!A$2:G$445,7,0)</f>
        <v>N/A</v>
      </c>
      <c r="AB96" s="69" t="s">
        <v>1226</v>
      </c>
      <c r="AC96" s="77"/>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38.25">
      <c r="A97" s="108"/>
      <c r="B97" s="108"/>
      <c r="C97" s="77"/>
      <c r="D97" s="100"/>
      <c r="E97" s="92"/>
      <c r="F97" s="92"/>
      <c r="G97" s="23" t="str">
        <f>VLOOKUP(H97,Hoja1!A$1:G$445,2,0)</f>
        <v>Higiene Muscular</v>
      </c>
      <c r="H97" s="24" t="s">
        <v>483</v>
      </c>
      <c r="I97" s="23" t="str">
        <f>VLOOKUP(H97,Hoja1!A$2:G$445,3,0)</f>
        <v>Lesiones Musculoesqueléticas</v>
      </c>
      <c r="J97" s="18"/>
      <c r="K97" s="23" t="str">
        <f>VLOOKUP(H97,Hoja1!A$2:G$445,4,0)</f>
        <v>N/A</v>
      </c>
      <c r="L97" s="23" t="str">
        <f>VLOOKUP(H97,Hoja1!A$2:G$445,5,0)</f>
        <v>N/A</v>
      </c>
      <c r="M97" s="18">
        <v>2</v>
      </c>
      <c r="N97" s="19">
        <v>3</v>
      </c>
      <c r="O97" s="19">
        <v>10</v>
      </c>
      <c r="P97" s="26">
        <f t="shared" si="11"/>
        <v>6</v>
      </c>
      <c r="Q97" s="26">
        <f t="shared" si="12"/>
        <v>60</v>
      </c>
      <c r="R97" s="33" t="str">
        <f t="shared" si="13"/>
        <v>M-6</v>
      </c>
      <c r="S97" s="35" t="str">
        <f t="shared" si="14"/>
        <v>III</v>
      </c>
      <c r="T97" s="37" t="str">
        <f t="shared" si="15"/>
        <v>Mejorable</v>
      </c>
      <c r="U97" s="95"/>
      <c r="V97" s="23" t="str">
        <f>VLOOKUP(H97,Hoja1!A$2:G$445,6,0)</f>
        <v xml:space="preserve">Enfermedades Osteomusculares
</v>
      </c>
      <c r="W97" s="20"/>
      <c r="X97" s="20"/>
      <c r="Y97" s="20"/>
      <c r="Z97" s="17"/>
      <c r="AA97" s="22" t="str">
        <f>VLOOKUP(H97,Hoja1!A$2:G$445,7,0)</f>
        <v>Prevención en lesiones osteomusculares, líderes de pausas activas</v>
      </c>
      <c r="AB97" s="69" t="s">
        <v>1201</v>
      </c>
      <c r="AC97" s="77"/>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51">
      <c r="A98" s="108"/>
      <c r="B98" s="108"/>
      <c r="C98" s="77"/>
      <c r="D98" s="100"/>
      <c r="E98" s="92"/>
      <c r="F98" s="92"/>
      <c r="G98" s="23" t="str">
        <f>VLOOKUP(H98,Hoja1!A$1:G$445,2,0)</f>
        <v>Atropellamiento, Envestir</v>
      </c>
      <c r="H98" s="24" t="s">
        <v>1187</v>
      </c>
      <c r="I98" s="23" t="str">
        <f>VLOOKUP(H98,Hoja1!A$2:G$445,3,0)</f>
        <v>Lesiones, pérdidas materiales, muerte</v>
      </c>
      <c r="J98" s="18"/>
      <c r="K98" s="23" t="str">
        <f>VLOOKUP(H98,Hoja1!A$2:G$445,4,0)</f>
        <v>Inspecciones planeadas e inspecciones no planeadas, procedimientos de programas de seguridad y salud en el trabajo</v>
      </c>
      <c r="L98" s="23" t="str">
        <f>VLOOKUP(H98,Hoja1!A$2:G$445,5,0)</f>
        <v>Programa de seguridad vial, señalización</v>
      </c>
      <c r="M98" s="18">
        <v>2</v>
      </c>
      <c r="N98" s="19">
        <v>2</v>
      </c>
      <c r="O98" s="19">
        <v>60</v>
      </c>
      <c r="P98" s="26">
        <f t="shared" si="11"/>
        <v>4</v>
      </c>
      <c r="Q98" s="26">
        <f t="shared" si="12"/>
        <v>240</v>
      </c>
      <c r="R98" s="33" t="str">
        <f t="shared" si="13"/>
        <v>B-4</v>
      </c>
      <c r="S98" s="35" t="str">
        <f t="shared" si="14"/>
        <v>II</v>
      </c>
      <c r="T98" s="37" t="str">
        <f t="shared" si="15"/>
        <v>No Aceptable o Aceptable Con Control Especifico</v>
      </c>
      <c r="U98" s="95"/>
      <c r="V98" s="23" t="str">
        <f>VLOOKUP(H98,Hoja1!A$2:G$445,6,0)</f>
        <v>Muerte</v>
      </c>
      <c r="W98" s="20"/>
      <c r="X98" s="20"/>
      <c r="Y98" s="20"/>
      <c r="Z98" s="17"/>
      <c r="AA98" s="22" t="str">
        <f>VLOOKUP(H98,Hoja1!A$2:G$445,7,0)</f>
        <v>Seguridad vial y manejo defensivo, aseguramiento de áreas de trabajo</v>
      </c>
      <c r="AB98" s="69" t="s">
        <v>1203</v>
      </c>
      <c r="AC98" s="77"/>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40.5">
      <c r="A99" s="108"/>
      <c r="B99" s="108"/>
      <c r="C99" s="77"/>
      <c r="D99" s="100"/>
      <c r="E99" s="92"/>
      <c r="F99" s="92"/>
      <c r="G99" s="23" t="str">
        <f>VLOOKUP(H99,Hoja1!A$1:G$445,2,0)</f>
        <v>Superficies de trabajo irregulares o deslizantes</v>
      </c>
      <c r="H99" s="24" t="s">
        <v>597</v>
      </c>
      <c r="I99" s="23" t="str">
        <f>VLOOKUP(H99,Hoja1!A$2:G$445,3,0)</f>
        <v>Caidas del mismo nivel, fracturas, golpe con objetos, caídas de objetos, obstrucción de rutas de evacuación</v>
      </c>
      <c r="J99" s="18"/>
      <c r="K99" s="23" t="str">
        <f>VLOOKUP(H99,Hoja1!A$2:G$445,4,0)</f>
        <v>N/A</v>
      </c>
      <c r="L99" s="23" t="str">
        <f>VLOOKUP(H99,Hoja1!A$2:G$445,5,0)</f>
        <v>N/A</v>
      </c>
      <c r="M99" s="18">
        <v>2</v>
      </c>
      <c r="N99" s="19">
        <v>3</v>
      </c>
      <c r="O99" s="19">
        <v>25</v>
      </c>
      <c r="P99" s="26">
        <f t="shared" si="11"/>
        <v>6</v>
      </c>
      <c r="Q99" s="26">
        <f t="shared" si="12"/>
        <v>150</v>
      </c>
      <c r="R99" s="33" t="str">
        <f t="shared" si="13"/>
        <v>M-6</v>
      </c>
      <c r="S99" s="35" t="str">
        <f t="shared" si="14"/>
        <v>II</v>
      </c>
      <c r="T99" s="37" t="str">
        <f t="shared" si="15"/>
        <v>No Aceptable o Aceptable Con Control Especifico</v>
      </c>
      <c r="U99" s="95"/>
      <c r="V99" s="23" t="str">
        <f>VLOOKUP(H99,Hoja1!A$2:G$445,6,0)</f>
        <v>Caídas de distinto nivel</v>
      </c>
      <c r="W99" s="20"/>
      <c r="X99" s="20"/>
      <c r="Y99" s="20"/>
      <c r="Z99" s="17"/>
      <c r="AA99" s="22" t="str">
        <f>VLOOKUP(H99,Hoja1!A$2:G$445,7,0)</f>
        <v>Pautas Básicas en orden y aseo en el lugar de trabajo, actos y condiciones inseguras</v>
      </c>
      <c r="AB99" s="69" t="s">
        <v>1211</v>
      </c>
      <c r="AC99" s="77"/>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63.75">
      <c r="A100" s="108"/>
      <c r="B100" s="108"/>
      <c r="C100" s="77"/>
      <c r="D100" s="100"/>
      <c r="E100" s="92"/>
      <c r="F100" s="92"/>
      <c r="G100" s="23" t="str">
        <f>VLOOKUP(H100,Hoja1!A$1:G$445,2,0)</f>
        <v>Atraco, golpiza, atentados y secuestrados</v>
      </c>
      <c r="H100" s="24" t="s">
        <v>57</v>
      </c>
      <c r="I100" s="23" t="str">
        <f>VLOOKUP(H100,Hoja1!A$2:G$445,3,0)</f>
        <v>Estrés, golpes, Secuestros</v>
      </c>
      <c r="J100" s="18"/>
      <c r="K100" s="23" t="str">
        <f>VLOOKUP(H100,Hoja1!A$2:G$445,4,0)</f>
        <v>Inspecciones planeadas e inspecciones no planeadas, procedimientos de programas de seguridad y salud en el trabajo</v>
      </c>
      <c r="L100" s="23" t="str">
        <f>VLOOKUP(H100,Hoja1!A$2:G$445,5,0)</f>
        <v xml:space="preserve">Uniformes Corporativos, Caquetas corporativas, Carnetización
</v>
      </c>
      <c r="M100" s="18">
        <v>2</v>
      </c>
      <c r="N100" s="19">
        <v>2</v>
      </c>
      <c r="O100" s="19">
        <v>60</v>
      </c>
      <c r="P100" s="26">
        <f t="shared" si="11"/>
        <v>4</v>
      </c>
      <c r="Q100" s="26">
        <f t="shared" si="12"/>
        <v>240</v>
      </c>
      <c r="R100" s="33" t="str">
        <f t="shared" si="13"/>
        <v>B-4</v>
      </c>
      <c r="S100" s="35" t="str">
        <f t="shared" si="14"/>
        <v>II</v>
      </c>
      <c r="T100" s="37" t="str">
        <f t="shared" si="15"/>
        <v>No Aceptable o Aceptable Con Control Especifico</v>
      </c>
      <c r="U100" s="95"/>
      <c r="V100" s="23" t="str">
        <f>VLOOKUP(H100,Hoja1!A$2:G$445,6,0)</f>
        <v>Secuestros</v>
      </c>
      <c r="W100" s="20"/>
      <c r="X100" s="20"/>
      <c r="Y100" s="20"/>
      <c r="Z100" s="17"/>
      <c r="AA100" s="22" t="str">
        <f>VLOOKUP(H100,Hoja1!A$2:G$445,7,0)</f>
        <v>N/A</v>
      </c>
      <c r="AB100" s="69" t="s">
        <v>1204</v>
      </c>
      <c r="AC100" s="77"/>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51.75" thickBot="1">
      <c r="A101" s="109"/>
      <c r="B101" s="109"/>
      <c r="C101" s="98"/>
      <c r="D101" s="101"/>
      <c r="E101" s="93"/>
      <c r="F101" s="93"/>
      <c r="G101" s="23" t="str">
        <f>VLOOKUP(H101,Hoja1!A$1:G$445,2,0)</f>
        <v>SISMOS, INCENDIOS, INUNDACIONES, TERREMOTOS, VENDAVALES, DERRUMBE</v>
      </c>
      <c r="H101" s="24" t="s">
        <v>62</v>
      </c>
      <c r="I101" s="23" t="str">
        <f>VLOOKUP(H101,Hoja1!A$2:G$445,3,0)</f>
        <v>SISMOS, INCENDIOS, INUNDACIONES, TERREMOTOS, VENDAVALES</v>
      </c>
      <c r="J101" s="18"/>
      <c r="K101" s="23" t="str">
        <f>VLOOKUP(H101,Hoja1!A$2:G$445,4,0)</f>
        <v>Inspecciones planeadas e inspecciones no planeadas, procedimientos de programas de seguridad y salud en el trabajo</v>
      </c>
      <c r="L101" s="23" t="str">
        <f>VLOOKUP(H101,Hoja1!A$2:G$445,5,0)</f>
        <v>BRIGADAS DE EMERGENCIAS</v>
      </c>
      <c r="M101" s="18">
        <v>2</v>
      </c>
      <c r="N101" s="19">
        <v>1</v>
      </c>
      <c r="O101" s="19">
        <v>100</v>
      </c>
      <c r="P101" s="26">
        <f t="shared" si="11"/>
        <v>2</v>
      </c>
      <c r="Q101" s="26">
        <f t="shared" si="12"/>
        <v>200</v>
      </c>
      <c r="R101" s="33" t="str">
        <f t="shared" si="13"/>
        <v>B-2</v>
      </c>
      <c r="S101" s="35" t="str">
        <f t="shared" si="14"/>
        <v>II</v>
      </c>
      <c r="T101" s="37" t="str">
        <f t="shared" si="15"/>
        <v>No Aceptable o Aceptable Con Control Especifico</v>
      </c>
      <c r="U101" s="96"/>
      <c r="V101" s="23" t="str">
        <f>VLOOKUP(H101,Hoja1!A$2:G$445,6,0)</f>
        <v>MUERTE</v>
      </c>
      <c r="W101" s="20"/>
      <c r="X101" s="20"/>
      <c r="Y101" s="20"/>
      <c r="Z101" s="17"/>
      <c r="AA101" s="22" t="str">
        <f>VLOOKUP(H101,Hoja1!A$2:G$445,7,0)</f>
        <v>ENTRENAMIENTO DE LA BRIGADA; DIVULGACIÓN DE PLAN DE EMERGENCIA</v>
      </c>
      <c r="AB101" s="69" t="s">
        <v>1205</v>
      </c>
      <c r="AC101" s="78"/>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sheetData>
  <mergeCells count="97">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B11:B101"/>
    <mergeCell ref="A11:A101"/>
    <mergeCell ref="F11:F20"/>
    <mergeCell ref="E11:E20"/>
    <mergeCell ref="D11:D20"/>
    <mergeCell ref="C11:C20"/>
    <mergeCell ref="D21:D29"/>
    <mergeCell ref="C21:C29"/>
    <mergeCell ref="F30:F37"/>
    <mergeCell ref="E30:E37"/>
    <mergeCell ref="D30:D37"/>
    <mergeCell ref="C30:C37"/>
    <mergeCell ref="F38:F45"/>
    <mergeCell ref="E38:E45"/>
    <mergeCell ref="D38:D45"/>
    <mergeCell ref="C38:C45"/>
    <mergeCell ref="F21:F29"/>
    <mergeCell ref="E21:E29"/>
    <mergeCell ref="U21:U29"/>
    <mergeCell ref="AB21:AB22"/>
    <mergeCell ref="AB23:AB24"/>
    <mergeCell ref="U30:U37"/>
    <mergeCell ref="AC30:AC37"/>
    <mergeCell ref="AB30:AB31"/>
    <mergeCell ref="AB32:AB33"/>
    <mergeCell ref="U11:U20"/>
    <mergeCell ref="AC11:AC20"/>
    <mergeCell ref="AB11:AB12"/>
    <mergeCell ref="AC21:AC29"/>
    <mergeCell ref="AC38:AC45"/>
    <mergeCell ref="AB38:AB39"/>
    <mergeCell ref="AB40:AB41"/>
    <mergeCell ref="U38:U45"/>
    <mergeCell ref="F46:F55"/>
    <mergeCell ref="E46:E55"/>
    <mergeCell ref="D46:D55"/>
    <mergeCell ref="C46:C55"/>
    <mergeCell ref="AB46:AB47"/>
    <mergeCell ref="AC46:AC55"/>
    <mergeCell ref="AB50:AB52"/>
    <mergeCell ref="U46:U55"/>
    <mergeCell ref="U56:U63"/>
    <mergeCell ref="AC56:AC63"/>
    <mergeCell ref="AB56:AB57"/>
    <mergeCell ref="AB58:AB59"/>
    <mergeCell ref="F56:F63"/>
    <mergeCell ref="E56:E63"/>
    <mergeCell ref="C56:C63"/>
    <mergeCell ref="D56:D63"/>
    <mergeCell ref="F64:F73"/>
    <mergeCell ref="E64:E73"/>
    <mergeCell ref="D64:D73"/>
    <mergeCell ref="C64:C73"/>
    <mergeCell ref="AB64:AB65"/>
    <mergeCell ref="AC64:AC73"/>
    <mergeCell ref="AB68:AB69"/>
    <mergeCell ref="U64:U73"/>
    <mergeCell ref="C74:C82"/>
    <mergeCell ref="D74:D82"/>
    <mergeCell ref="E74:E82"/>
    <mergeCell ref="F74:F82"/>
    <mergeCell ref="U74:U82"/>
    <mergeCell ref="AB74:AB75"/>
    <mergeCell ref="AC74:AC82"/>
    <mergeCell ref="AB77:AB78"/>
    <mergeCell ref="E83:E90"/>
    <mergeCell ref="D83:D90"/>
    <mergeCell ref="AB91:AB92"/>
    <mergeCell ref="C83:C90"/>
    <mergeCell ref="U83:U90"/>
    <mergeCell ref="F91:F101"/>
    <mergeCell ref="E91:E101"/>
    <mergeCell ref="U91:U101"/>
    <mergeCell ref="C91:C101"/>
    <mergeCell ref="F83:F90"/>
    <mergeCell ref="D91:D101"/>
    <mergeCell ref="AB94:AB95"/>
    <mergeCell ref="AC91:AC101"/>
    <mergeCell ref="AB83:AB84"/>
    <mergeCell ref="AB85:AB86"/>
    <mergeCell ref="AC83:AC90"/>
  </mergeCells>
  <conditionalFormatting sqref="O91:O101 O11:O73">
    <cfRule type="cellIs" priority="41" stopIfTrue="1" operator="equal">
      <formula>"10, 25, 50, 100"</formula>
    </cfRule>
  </conditionalFormatting>
  <conditionalFormatting sqref="T1:T10 T102:T1048576">
    <cfRule type="containsText" dxfId="67" priority="37" operator="containsText" text="No Aceptable o Aceptable con Control Especifico">
      <formula>NOT(ISERROR(SEARCH("No Aceptable o Aceptable con Control Especifico",T1)))</formula>
    </cfRule>
    <cfRule type="containsText" dxfId="66" priority="38" operator="containsText" text="No Aceptable">
      <formula>NOT(ISERROR(SEARCH("No Aceptable",T1)))</formula>
    </cfRule>
    <cfRule type="containsText" dxfId="65" priority="39" operator="containsText" text="No Aceptable o Aceptable con Control Especifico">
      <formula>NOT(ISERROR(SEARCH("No Aceptable o Aceptable con Control Especifico",T1)))</formula>
    </cfRule>
  </conditionalFormatting>
  <conditionalFormatting sqref="S1:S10 S102:S1048576">
    <cfRule type="cellIs" dxfId="64" priority="36" operator="equal">
      <formula>"II"</formula>
    </cfRule>
  </conditionalFormatting>
  <conditionalFormatting sqref="S83:S101 S11:S73">
    <cfRule type="cellIs" dxfId="63" priority="28" stopIfTrue="1" operator="equal">
      <formula>"IV"</formula>
    </cfRule>
    <cfRule type="cellIs" dxfId="62" priority="29" stopIfTrue="1" operator="equal">
      <formula>"III"</formula>
    </cfRule>
    <cfRule type="cellIs" dxfId="61" priority="30" stopIfTrue="1" operator="equal">
      <formula>"II"</formula>
    </cfRule>
    <cfRule type="cellIs" dxfId="60" priority="31" stopIfTrue="1" operator="equal">
      <formula>"I"</formula>
    </cfRule>
  </conditionalFormatting>
  <conditionalFormatting sqref="T83:T101 T11:T73">
    <cfRule type="cellIs" dxfId="59" priority="14" stopIfTrue="1" operator="equal">
      <formula>"No Aceptable"</formula>
    </cfRule>
    <cfRule type="cellIs" dxfId="58" priority="15" stopIfTrue="1" operator="equal">
      <formula>"Aceptable"</formula>
    </cfRule>
  </conditionalFormatting>
  <conditionalFormatting sqref="T83:T101 T11:T73">
    <cfRule type="cellIs" dxfId="57" priority="12" stopIfTrue="1" operator="equal">
      <formula>"No Aceptable o Aceptable Con Control Especifico"</formula>
    </cfRule>
  </conditionalFormatting>
  <conditionalFormatting sqref="T83:T101 T11:T73">
    <cfRule type="containsText" dxfId="56" priority="11" stopIfTrue="1" operator="containsText" text="Mejorable">
      <formula>NOT(ISERROR(SEARCH("Mejorable",T11)))</formula>
    </cfRule>
  </conditionalFormatting>
  <conditionalFormatting sqref="O74:O82">
    <cfRule type="cellIs" priority="10" stopIfTrue="1" operator="equal">
      <formula>"10, 25, 50, 100"</formula>
    </cfRule>
  </conditionalFormatting>
  <conditionalFormatting sqref="S74:S82">
    <cfRule type="cellIs" dxfId="55" priority="6" stopIfTrue="1" operator="equal">
      <formula>"IV"</formula>
    </cfRule>
    <cfRule type="cellIs" dxfId="54" priority="7" stopIfTrue="1" operator="equal">
      <formula>"III"</formula>
    </cfRule>
    <cfRule type="cellIs" dxfId="53" priority="8" stopIfTrue="1" operator="equal">
      <formula>"II"</formula>
    </cfRule>
    <cfRule type="cellIs" dxfId="52" priority="9" stopIfTrue="1" operator="equal">
      <formula>"I"</formula>
    </cfRule>
  </conditionalFormatting>
  <conditionalFormatting sqref="T74:T82">
    <cfRule type="cellIs" dxfId="51" priority="4" stopIfTrue="1" operator="equal">
      <formula>"No Aceptable"</formula>
    </cfRule>
    <cfRule type="cellIs" dxfId="50" priority="5" stopIfTrue="1" operator="equal">
      <formula>"Aceptable"</formula>
    </cfRule>
  </conditionalFormatting>
  <conditionalFormatting sqref="T74:T82">
    <cfRule type="cellIs" dxfId="49" priority="3" stopIfTrue="1" operator="equal">
      <formula>"No Aceptable o Aceptable Con Control Especifico"</formula>
    </cfRule>
  </conditionalFormatting>
  <conditionalFormatting sqref="T74:T82">
    <cfRule type="containsText" dxfId="48" priority="2" stopIfTrue="1" operator="containsText" text="Mejorable">
      <formula>NOT(ISERROR(SEARCH("Mejorable",T74)))</formula>
    </cfRule>
  </conditionalFormatting>
  <conditionalFormatting sqref="O83:O90">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10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01">
      <formula1>10</formula1>
      <formula2>100</formula2>
    </dataValidation>
  </dataValidations>
  <pageMargins left="0.7" right="0.7" top="0.75" bottom="0.75" header="0.3" footer="0.3"/>
  <pageSetup orientation="portrait" r:id="rId1"/>
  <ignoredErrors>
    <ignoredError sqref="G11:G14 G101 G97:G100 G83:G96 G67:G73 G54:G57 G32:G53 G15:G31 I11:I57 K12:L43 K11:L11 V11:V57 AA11:AA57 K44:K57 L44:L57 K61:K73 L61:L73 K83:K101 L83:L101 G58:G66 I58:I73 V58:V73 AA58:AA73 K58:K60 L58:L60 C83 I83:I101 V83:V101 AA83:AA101" evalError="1"/>
    <ignoredError sqref="D83"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E21 E30 E38 E46 E56 E64 E74 E83 E91</xm:sqref>
        </x14:dataValidation>
        <x14:dataValidation type="list" allowBlank="1" showInputMessage="1" showErrorMessage="1">
          <x14:formula1>
            <xm:f>Hoja1!$A$2:$A$445</xm:f>
          </x14:formula1>
          <xm:sqref>H11:H101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3"/>
  <sheetViews>
    <sheetView showGridLines="0" topLeftCell="F25" zoomScale="80" zoomScaleNormal="80" workbookViewId="0">
      <selection activeCell="AB29" sqref="AB2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26"/>
      <c r="D2" s="126"/>
      <c r="E2" s="115" t="s">
        <v>1236</v>
      </c>
      <c r="F2" s="116"/>
      <c r="G2" s="116"/>
      <c r="H2" s="116"/>
      <c r="I2" s="117"/>
      <c r="J2" s="9"/>
      <c r="K2" s="9"/>
      <c r="L2" s="9"/>
      <c r="M2" s="8"/>
      <c r="N2" s="8"/>
      <c r="O2" s="8"/>
      <c r="P2" s="8"/>
      <c r="Q2" s="8"/>
      <c r="R2" s="8"/>
      <c r="S2" s="8"/>
      <c r="T2" s="8"/>
      <c r="U2" s="9"/>
      <c r="V2" s="8"/>
      <c r="W2" s="8"/>
      <c r="X2" s="8"/>
      <c r="Y2" s="8"/>
      <c r="Z2" s="8"/>
      <c r="AA2" s="10"/>
    </row>
    <row r="3" spans="1:276" s="6" customFormat="1" ht="15" customHeight="1">
      <c r="A3" s="5"/>
      <c r="C3" s="11"/>
      <c r="D3" s="8"/>
      <c r="E3" s="118" t="s">
        <v>1193</v>
      </c>
      <c r="F3" s="119"/>
      <c r="G3" s="119"/>
      <c r="H3" s="119"/>
      <c r="I3" s="120"/>
      <c r="J3" s="9"/>
      <c r="K3" s="9"/>
      <c r="L3" s="9"/>
      <c r="M3" s="8"/>
      <c r="N3" s="8"/>
      <c r="O3" s="8"/>
      <c r="P3" s="8"/>
      <c r="Q3" s="8"/>
      <c r="R3" s="8"/>
      <c r="S3" s="8"/>
      <c r="T3" s="8"/>
      <c r="U3" s="9"/>
      <c r="V3" s="8"/>
      <c r="W3" s="8"/>
      <c r="X3" s="8"/>
      <c r="Y3" s="8"/>
      <c r="Z3" s="8"/>
      <c r="AA3" s="10"/>
    </row>
    <row r="4" spans="1:276" s="6" customFormat="1" ht="15" customHeight="1" thickBot="1">
      <c r="A4" s="5"/>
      <c r="C4" s="126"/>
      <c r="D4" s="126"/>
      <c r="E4" s="121" t="s">
        <v>1230</v>
      </c>
      <c r="F4" s="122"/>
      <c r="G4" s="122"/>
      <c r="H4" s="122"/>
      <c r="I4" s="123"/>
      <c r="J4" s="9"/>
      <c r="K4" s="9"/>
      <c r="L4" s="9"/>
      <c r="M4" s="8"/>
      <c r="N4" s="8"/>
      <c r="O4" s="8"/>
      <c r="P4" s="8"/>
      <c r="Q4" s="8"/>
      <c r="R4" s="8"/>
      <c r="S4" s="8"/>
      <c r="T4" s="8"/>
      <c r="U4" s="9"/>
      <c r="V4" s="8"/>
      <c r="W4" s="8"/>
      <c r="X4" s="8"/>
      <c r="Y4" s="8"/>
      <c r="Z4" s="8"/>
      <c r="AA4" s="10"/>
    </row>
    <row r="5" spans="1:276" s="6" customFormat="1" ht="11.25" customHeight="1">
      <c r="A5" s="5"/>
      <c r="C5" s="11"/>
      <c r="D5" s="8"/>
      <c r="E5" s="127"/>
      <c r="F5" s="127"/>
      <c r="G5" s="127"/>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12" t="s">
        <v>11</v>
      </c>
      <c r="B8" s="131" t="s">
        <v>12</v>
      </c>
      <c r="C8" s="128" t="s">
        <v>0</v>
      </c>
      <c r="D8" s="128"/>
      <c r="E8" s="128"/>
      <c r="F8" s="128"/>
      <c r="G8" s="125" t="s">
        <v>1</v>
      </c>
      <c r="H8" s="129"/>
      <c r="I8" s="130" t="s">
        <v>2</v>
      </c>
      <c r="J8" s="125" t="s">
        <v>3</v>
      </c>
      <c r="K8" s="125"/>
      <c r="L8" s="125"/>
      <c r="M8" s="125" t="s">
        <v>4</v>
      </c>
      <c r="N8" s="125"/>
      <c r="O8" s="125"/>
      <c r="P8" s="125"/>
      <c r="Q8" s="125"/>
      <c r="R8" s="125"/>
      <c r="S8" s="125"/>
      <c r="T8" s="125" t="s">
        <v>5</v>
      </c>
      <c r="U8" s="125" t="s">
        <v>6</v>
      </c>
      <c r="V8" s="129"/>
      <c r="W8" s="124" t="s">
        <v>7</v>
      </c>
      <c r="X8" s="124"/>
      <c r="Y8" s="124"/>
      <c r="Z8" s="124"/>
      <c r="AA8" s="124"/>
      <c r="AB8" s="124"/>
      <c r="AC8" s="124"/>
    </row>
    <row r="9" spans="1:276" ht="15.75" customHeight="1" thickBot="1">
      <c r="A9" s="113"/>
      <c r="B9" s="132"/>
      <c r="C9" s="128"/>
      <c r="D9" s="128"/>
      <c r="E9" s="128"/>
      <c r="F9" s="128"/>
      <c r="G9" s="129"/>
      <c r="H9" s="129"/>
      <c r="I9" s="130"/>
      <c r="J9" s="125"/>
      <c r="K9" s="125"/>
      <c r="L9" s="125"/>
      <c r="M9" s="125"/>
      <c r="N9" s="125"/>
      <c r="O9" s="125"/>
      <c r="P9" s="125"/>
      <c r="Q9" s="125"/>
      <c r="R9" s="125"/>
      <c r="S9" s="125"/>
      <c r="T9" s="129"/>
      <c r="U9" s="129"/>
      <c r="V9" s="129"/>
      <c r="W9" s="124"/>
      <c r="X9" s="124"/>
      <c r="Y9" s="124"/>
      <c r="Z9" s="124"/>
      <c r="AA9" s="124"/>
      <c r="AB9" s="124"/>
      <c r="AC9" s="124"/>
    </row>
    <row r="10" spans="1:276" s="13" customFormat="1" ht="39" thickBot="1">
      <c r="A10" s="114"/>
      <c r="B10" s="133"/>
      <c r="C10" s="46" t="s">
        <v>13</v>
      </c>
      <c r="D10" s="46" t="s">
        <v>14</v>
      </c>
      <c r="E10" s="46" t="s">
        <v>1077</v>
      </c>
      <c r="F10" s="46" t="s">
        <v>15</v>
      </c>
      <c r="G10" s="46" t="s">
        <v>16</v>
      </c>
      <c r="H10" s="46" t="s">
        <v>17</v>
      </c>
      <c r="I10" s="130"/>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107" t="s">
        <v>1232</v>
      </c>
      <c r="B11" s="107" t="s">
        <v>1231</v>
      </c>
      <c r="C11" s="105" t="str">
        <f>VLOOKUP(E11,Hoja2!A$2:C$82,2,0)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111" t="str">
        <f>VLOOKUP(E11,Hoja2!A$2:C$82,3,0)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110" t="s">
        <v>1071</v>
      </c>
      <c r="F11" s="110" t="s">
        <v>1197</v>
      </c>
      <c r="G11" s="64" t="str">
        <f>VLOOKUP(H11,Hoja1!A$1:G$445,2,0)</f>
        <v>Bacteria</v>
      </c>
      <c r="H11" s="50" t="s">
        <v>108</v>
      </c>
      <c r="I11" s="64" t="str">
        <f>VLOOKUP(H11,Hoja1!A$2:G$445,3,0)</f>
        <v>Infecciones producidas por Bacterianas</v>
      </c>
      <c r="J11" s="65"/>
      <c r="K11" s="64" t="str">
        <f>VLOOKUP(H11,Hoja1!A$2:G$445,4,0)</f>
        <v>Inspecciones planeadas e inspecciones no planeadas, procedimientos de programas de seguridad y salud en el trabajo</v>
      </c>
      <c r="L11" s="64" t="str">
        <f>VLOOKUP(H11,Hoja1!A$2:G$445,5,0)</f>
        <v>Programa de vacunación, bota pantalon, overol, guantes, tapabocas, mascarillas con filtos</v>
      </c>
      <c r="M11" s="65">
        <v>2</v>
      </c>
      <c r="N11" s="52">
        <v>3</v>
      </c>
      <c r="O11" s="52">
        <v>10</v>
      </c>
      <c r="P11" s="52">
        <f>M11*N11</f>
        <v>6</v>
      </c>
      <c r="Q11" s="52">
        <f>O11*P11</f>
        <v>60</v>
      </c>
      <c r="R11" s="53" t="str">
        <f>IF(P11=40,"MA-40",IF(P11=30,"MA-30",IF(P11=20,"A-20",IF(P11=10,"A-10",IF(P11=24,"MA-24",IF(P11=18,"A-18",IF(P11=12,"A-12",IF(P11=6,"M-6",IF(P11=8,"M-8",IF(P11=6,"M-6",IF(P11=4,"B-4",IF(P11=2,"B-2",))))))))))))</f>
        <v>M-6</v>
      </c>
      <c r="S11" s="54" t="str">
        <f t="shared" ref="S11:S33" si="0">IF(Q11&lt;=20,"IV",IF(Q11&lt;=120,"III",IF(Q11&lt;=500,"II",IF(Q11&lt;=4000,"I"))))</f>
        <v>III</v>
      </c>
      <c r="T11" s="55" t="str">
        <f>IF(S11=0,"",IF(S11="IV","Aceptable",IF(S11="III","Mejorable",IF(S11="II","No Aceptable o Aceptable Con Control Especifico",IF(S11="I","No Aceptable","")))))</f>
        <v>Mejorable</v>
      </c>
      <c r="U11" s="104">
        <v>2</v>
      </c>
      <c r="V11" s="64" t="str">
        <f>VLOOKUP(H11,Hoja1!A$2:G$445,6,0)</f>
        <v xml:space="preserve">Enfermedades Infectocontagiosas
</v>
      </c>
      <c r="W11" s="56"/>
      <c r="X11" s="56"/>
      <c r="Y11" s="56"/>
      <c r="Z11" s="48"/>
      <c r="AA11" s="48" t="str">
        <f>VLOOKUP(H11,Hoja1!A$2:G$445,7,0)</f>
        <v xml:space="preserve">Riesgo Biológico, Autocuidado y/o Uso y manejo adecuado de E.P.P.
</v>
      </c>
      <c r="AB11" s="104" t="s">
        <v>1233</v>
      </c>
      <c r="AC11" s="105"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08"/>
      <c r="B12" s="108"/>
      <c r="C12" s="87"/>
      <c r="D12" s="85"/>
      <c r="E12" s="84"/>
      <c r="F12" s="84"/>
      <c r="G12" s="64" t="str">
        <f>VLOOKUP(H12,Hoja1!A$1:G$445,2,0)</f>
        <v>Virus</v>
      </c>
      <c r="H12" s="50" t="s">
        <v>120</v>
      </c>
      <c r="I12" s="64" t="str">
        <f>VLOOKUP(H12,Hoja1!A$2:G$445,3,0)</f>
        <v>Infecciones Virales</v>
      </c>
      <c r="J12" s="57"/>
      <c r="K12" s="64" t="str">
        <f>VLOOKUP(H12,Hoja1!A$2:G$445,4,0)</f>
        <v>Inspecciones planeadas e inspecciones no planeadas, procedimientos de programas de seguridad y salud en el trabajo</v>
      </c>
      <c r="L12" s="64" t="str">
        <f>VLOOKUP(H12,Hoja1!A$2:G$445,5,0)</f>
        <v>Programa de vacunación, bota pantalon, overol, guantes, tapabocas, mascarillas con filtos</v>
      </c>
      <c r="M12" s="57">
        <v>2</v>
      </c>
      <c r="N12" s="58">
        <v>3</v>
      </c>
      <c r="O12" s="58">
        <v>10</v>
      </c>
      <c r="P12" s="52">
        <f t="shared" ref="P12:P33" si="1">M12*N12</f>
        <v>6</v>
      </c>
      <c r="Q12" s="52">
        <f t="shared" ref="Q12:Q33" si="2">O12*P12</f>
        <v>60</v>
      </c>
      <c r="R12" s="59" t="str">
        <f t="shared" ref="R12:R33" si="3">IF(P12=40,"MA-40",IF(P12=30,"MA-30",IF(P12=20,"A-20",IF(P12=10,"A-10",IF(P12=24,"MA-24",IF(P12=18,"A-18",IF(P12=12,"A-12",IF(P12=6,"M-6",IF(P12=8,"M-8",IF(P12=6,"M-6",IF(P12=4,"B-4",IF(P12=2,"B-2",))))))))))))</f>
        <v>M-6</v>
      </c>
      <c r="S12" s="60" t="str">
        <f t="shared" si="0"/>
        <v>III</v>
      </c>
      <c r="T12" s="61" t="str">
        <f t="shared" ref="T12:T33" si="4">IF(S12=0,"",IF(S12="IV","Aceptable",IF(S12="III","Mejorable",IF(S12="II","No Aceptable o Aceptable Con Control Especifico",IF(S12="I","No Aceptable","")))))</f>
        <v>Mejorable</v>
      </c>
      <c r="U12" s="89"/>
      <c r="V12" s="64" t="str">
        <f>VLOOKUP(H12,Hoja1!A$2:G$445,6,0)</f>
        <v xml:space="preserve">Enfermedades Infectocontagiosas
</v>
      </c>
      <c r="W12" s="62"/>
      <c r="X12" s="62"/>
      <c r="Y12" s="62"/>
      <c r="Z12" s="63"/>
      <c r="AA12" s="48" t="str">
        <f>VLOOKUP(H12,Hoja1!A$2:G$445,7,0)</f>
        <v xml:space="preserve">Riesgo Biológico, Autocuidado y/o Uso y manejo adecuado de E.P.P.
</v>
      </c>
      <c r="AB12" s="90"/>
      <c r="AC12" s="8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08"/>
      <c r="B13" s="108"/>
      <c r="C13" s="87"/>
      <c r="D13" s="85"/>
      <c r="E13" s="84"/>
      <c r="F13" s="84"/>
      <c r="G13" s="64" t="str">
        <f>VLOOKUP(H13,Hoja1!A$1:G$445,2,0)</f>
        <v>INFRAROJA, ULTRAVIOLETA, VISIBLE, RADIOFRECUENCIA, MICROONDAS, LASER</v>
      </c>
      <c r="H13" s="50" t="s">
        <v>67</v>
      </c>
      <c r="I13" s="64" t="str">
        <f>VLOOKUP(H13,Hoja1!A$2:G$445,3,0)</f>
        <v>CÁNCER, LESIONES DÉRMICAS Y OCULARES</v>
      </c>
      <c r="J13" s="57"/>
      <c r="K13" s="64" t="str">
        <f>VLOOKUP(H13,Hoja1!A$2:G$445,4,0)</f>
        <v>Inspecciones planeadas e inspecciones no planeadas, procedimientos de programas de seguridad y salud en el trabajo</v>
      </c>
      <c r="L13" s="64" t="str">
        <f>VLOOKUP(H13,Hoja1!A$2:G$445,5,0)</f>
        <v>PROGRAMA BLOQUEADOR SOLAR</v>
      </c>
      <c r="M13" s="57">
        <v>2</v>
      </c>
      <c r="N13" s="58">
        <v>2</v>
      </c>
      <c r="O13" s="58">
        <v>10</v>
      </c>
      <c r="P13" s="52">
        <f t="shared" si="1"/>
        <v>4</v>
      </c>
      <c r="Q13" s="52">
        <f t="shared" si="2"/>
        <v>40</v>
      </c>
      <c r="R13" s="59" t="str">
        <f t="shared" si="3"/>
        <v>B-4</v>
      </c>
      <c r="S13" s="60" t="str">
        <f t="shared" si="0"/>
        <v>III</v>
      </c>
      <c r="T13" s="61" t="str">
        <f t="shared" si="4"/>
        <v>Mejorable</v>
      </c>
      <c r="U13" s="89"/>
      <c r="V13" s="64" t="str">
        <f>VLOOKUP(H13,Hoja1!A$2:G$445,6,0)</f>
        <v>CÁNCER</v>
      </c>
      <c r="W13" s="62"/>
      <c r="X13" s="62"/>
      <c r="Y13" s="62"/>
      <c r="Z13" s="63"/>
      <c r="AA13" s="48" t="str">
        <f>VLOOKUP(H13,Hoja1!A$2:G$445,7,0)</f>
        <v>N/A</v>
      </c>
      <c r="AB13" s="62" t="s">
        <v>1199</v>
      </c>
      <c r="AC13" s="8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9.75" customHeight="1">
      <c r="A14" s="108"/>
      <c r="B14" s="108"/>
      <c r="C14" s="87"/>
      <c r="D14" s="85"/>
      <c r="E14" s="84"/>
      <c r="F14" s="84"/>
      <c r="G14" s="64" t="str">
        <f>VLOOKUP(H14,Hoja1!A$1:G$445,2,0)</f>
        <v>CONCENTRACIÓN EN ACTIVIDADES DE ALTO DESEMPEÑO MENTAL</v>
      </c>
      <c r="H14" s="50" t="s">
        <v>72</v>
      </c>
      <c r="I14" s="64" t="str">
        <f>VLOOKUP(H14,Hoja1!A$2:G$445,3,0)</f>
        <v>ESTRÉS, CEFALEA, IRRITABILIDAD</v>
      </c>
      <c r="J14" s="57"/>
      <c r="K14" s="64" t="str">
        <f>VLOOKUP(H14,Hoja1!A$2:G$445,4,0)</f>
        <v>N/A</v>
      </c>
      <c r="L14" s="64" t="str">
        <f>VLOOKUP(H14,Hoja1!A$2:G$445,5,0)</f>
        <v>PVE PSICOSOCIAL</v>
      </c>
      <c r="M14" s="57">
        <v>2</v>
      </c>
      <c r="N14" s="58">
        <v>3</v>
      </c>
      <c r="O14" s="58">
        <v>10</v>
      </c>
      <c r="P14" s="52">
        <f t="shared" si="1"/>
        <v>6</v>
      </c>
      <c r="Q14" s="52">
        <f t="shared" si="2"/>
        <v>60</v>
      </c>
      <c r="R14" s="59" t="str">
        <f t="shared" si="3"/>
        <v>M-6</v>
      </c>
      <c r="S14" s="60" t="str">
        <f t="shared" si="0"/>
        <v>III</v>
      </c>
      <c r="T14" s="61" t="str">
        <f t="shared" si="4"/>
        <v>Mejorable</v>
      </c>
      <c r="U14" s="89"/>
      <c r="V14" s="64" t="str">
        <f>VLOOKUP(H14,Hoja1!A$2:G$445,6,0)</f>
        <v>ESTRÉS</v>
      </c>
      <c r="W14" s="62"/>
      <c r="X14" s="62"/>
      <c r="Y14" s="62"/>
      <c r="Z14" s="63"/>
      <c r="AA14" s="48" t="str">
        <f>VLOOKUP(H14,Hoja1!A$2:G$445,7,0)</f>
        <v>N/A</v>
      </c>
      <c r="AB14" s="88" t="s">
        <v>1200</v>
      </c>
      <c r="AC14" s="8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9.75" customHeight="1">
      <c r="A15" s="108"/>
      <c r="B15" s="108"/>
      <c r="C15" s="87"/>
      <c r="D15" s="85"/>
      <c r="E15" s="84"/>
      <c r="F15" s="84"/>
      <c r="G15" s="64" t="str">
        <f>VLOOKUP(H15,Hoja1!A$1:G$445,2,0)</f>
        <v>NATURALEZA DE LA TAREA</v>
      </c>
      <c r="H15" s="50" t="s">
        <v>76</v>
      </c>
      <c r="I15" s="64" t="str">
        <f>VLOOKUP(H15,Hoja1!A$2:G$445,3,0)</f>
        <v>ESTRÉS,  TRANSTORNOS DEL SUEÑO</v>
      </c>
      <c r="J15" s="57"/>
      <c r="K15" s="64" t="str">
        <f>VLOOKUP(H15,Hoja1!A$2:G$445,4,0)</f>
        <v>N/A</v>
      </c>
      <c r="L15" s="64" t="str">
        <f>VLOOKUP(H15,Hoja1!A$2:G$445,5,0)</f>
        <v>PVE PSICOSOCIAL</v>
      </c>
      <c r="M15" s="57">
        <v>2</v>
      </c>
      <c r="N15" s="58">
        <v>3</v>
      </c>
      <c r="O15" s="58">
        <v>10</v>
      </c>
      <c r="P15" s="52">
        <f t="shared" si="1"/>
        <v>6</v>
      </c>
      <c r="Q15" s="52">
        <f t="shared" si="2"/>
        <v>60</v>
      </c>
      <c r="R15" s="59" t="str">
        <f t="shared" si="3"/>
        <v>M-6</v>
      </c>
      <c r="S15" s="60" t="str">
        <f t="shared" si="0"/>
        <v>III</v>
      </c>
      <c r="T15" s="61" t="str">
        <f t="shared" si="4"/>
        <v>Mejorable</v>
      </c>
      <c r="U15" s="89"/>
      <c r="V15" s="64" t="str">
        <f>VLOOKUP(H15,Hoja1!A$2:G$445,6,0)</f>
        <v>ESTRÉS</v>
      </c>
      <c r="W15" s="62"/>
      <c r="X15" s="62"/>
      <c r="Y15" s="62"/>
      <c r="Z15" s="63"/>
      <c r="AA15" s="48" t="str">
        <f>VLOOKUP(H15,Hoja1!A$2:G$445,7,0)</f>
        <v>N/A</v>
      </c>
      <c r="AB15" s="90"/>
      <c r="AC15" s="8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08"/>
      <c r="B16" s="108"/>
      <c r="C16" s="87"/>
      <c r="D16" s="85"/>
      <c r="E16" s="84"/>
      <c r="F16" s="84"/>
      <c r="G16" s="64" t="str">
        <f>VLOOKUP(H16,Hoja1!A$1:G$445,2,0)</f>
        <v>Forzadas, Prolongadas</v>
      </c>
      <c r="H16" s="50" t="s">
        <v>40</v>
      </c>
      <c r="I16" s="64" t="str">
        <f>VLOOKUP(H16,Hoja1!A$2:G$445,3,0)</f>
        <v xml:space="preserve">Lesiones osteomusculares, lesiones osteoarticulares
</v>
      </c>
      <c r="J16" s="57"/>
      <c r="K16" s="64" t="str">
        <f>VLOOKUP(H16,Hoja1!A$2:G$445,4,0)</f>
        <v>Inspecciones planeadas e inspecciones no planeadas, procedimientos de programas de seguridad y salud en el trabajo</v>
      </c>
      <c r="L16" s="64" t="str">
        <f>VLOOKUP(H16,Hoja1!A$2:G$445,5,0)</f>
        <v>PVE Biomecánico, programa pausas activas, exámenes periódicos, recomendaciones, control de posturas</v>
      </c>
      <c r="M16" s="57">
        <v>2</v>
      </c>
      <c r="N16" s="58">
        <v>3</v>
      </c>
      <c r="O16" s="58">
        <v>25</v>
      </c>
      <c r="P16" s="52">
        <f t="shared" si="1"/>
        <v>6</v>
      </c>
      <c r="Q16" s="52">
        <f t="shared" si="2"/>
        <v>150</v>
      </c>
      <c r="R16" s="59" t="str">
        <f t="shared" si="3"/>
        <v>M-6</v>
      </c>
      <c r="S16" s="60" t="str">
        <f t="shared" si="0"/>
        <v>II</v>
      </c>
      <c r="T16" s="61" t="str">
        <f t="shared" si="4"/>
        <v>No Aceptable o Aceptable Con Control Especifico</v>
      </c>
      <c r="U16" s="89"/>
      <c r="V16" s="64" t="str">
        <f>VLOOKUP(H16,Hoja1!A$2:G$445,6,0)</f>
        <v>Enfermedades Osteomusculares</v>
      </c>
      <c r="W16" s="62"/>
      <c r="X16" s="62"/>
      <c r="Y16" s="62"/>
      <c r="Z16" s="63"/>
      <c r="AA16" s="48" t="str">
        <f>VLOOKUP(H16,Hoja1!A$2:G$445,7,0)</f>
        <v>Prevención en lesiones osteomusculares, líderes de pausas activas</v>
      </c>
      <c r="AB16" s="62" t="s">
        <v>1202</v>
      </c>
      <c r="AC16" s="8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8.25">
      <c r="A17" s="108"/>
      <c r="B17" s="108"/>
      <c r="C17" s="87"/>
      <c r="D17" s="85"/>
      <c r="E17" s="84"/>
      <c r="F17" s="84"/>
      <c r="G17" s="64" t="str">
        <f>VLOOKUP(H17,Hoja1!A$1:G$445,2,0)</f>
        <v>Higiene Muscular</v>
      </c>
      <c r="H17" s="50" t="s">
        <v>483</v>
      </c>
      <c r="I17" s="64" t="str">
        <f>VLOOKUP(H17,Hoja1!A$2:G$445,3,0)</f>
        <v>Lesiones Musculoesqueléticas</v>
      </c>
      <c r="J17" s="57"/>
      <c r="K17" s="64" t="str">
        <f>VLOOKUP(H17,Hoja1!A$2:G$445,4,0)</f>
        <v>N/A</v>
      </c>
      <c r="L17" s="64" t="str">
        <f>VLOOKUP(H17,Hoja1!A$2:G$445,5,0)</f>
        <v>N/A</v>
      </c>
      <c r="M17" s="57">
        <v>2</v>
      </c>
      <c r="N17" s="58">
        <v>2</v>
      </c>
      <c r="O17" s="58">
        <v>10</v>
      </c>
      <c r="P17" s="52">
        <f t="shared" si="1"/>
        <v>4</v>
      </c>
      <c r="Q17" s="52">
        <f t="shared" si="2"/>
        <v>40</v>
      </c>
      <c r="R17" s="59" t="str">
        <f t="shared" si="3"/>
        <v>B-4</v>
      </c>
      <c r="S17" s="60" t="str">
        <f t="shared" si="0"/>
        <v>III</v>
      </c>
      <c r="T17" s="61" t="str">
        <f t="shared" si="4"/>
        <v>Mejorable</v>
      </c>
      <c r="U17" s="89"/>
      <c r="V17" s="64" t="str">
        <f>VLOOKUP(H17,Hoja1!A$2:G$445,6,0)</f>
        <v xml:space="preserve">Enfermedades Osteomusculares
</v>
      </c>
      <c r="W17" s="62"/>
      <c r="X17" s="62"/>
      <c r="Y17" s="62"/>
      <c r="Z17" s="63"/>
      <c r="AA17" s="48" t="str">
        <f>VLOOKUP(H17,Hoja1!A$2:G$445,7,0)</f>
        <v>Prevención en lesiones osteomusculares, líderes de pausas activas</v>
      </c>
      <c r="AB17" s="62" t="s">
        <v>1201</v>
      </c>
      <c r="AC17" s="8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08"/>
      <c r="B18" s="108"/>
      <c r="C18" s="87"/>
      <c r="D18" s="85"/>
      <c r="E18" s="84"/>
      <c r="F18" s="84"/>
      <c r="G18" s="64" t="str">
        <f>VLOOKUP(H18,Hoja1!A$1:G$445,2,0)</f>
        <v>Atropellamiento, Envestir</v>
      </c>
      <c r="H18" s="50" t="s">
        <v>1187</v>
      </c>
      <c r="I18" s="64" t="str">
        <f>VLOOKUP(H18,Hoja1!A$2:G$445,3,0)</f>
        <v>Lesiones, pérdidas materiales, muerte</v>
      </c>
      <c r="J18" s="57"/>
      <c r="K18" s="64" t="str">
        <f>VLOOKUP(H18,Hoja1!A$2:G$445,4,0)</f>
        <v>Inspecciones planeadas e inspecciones no planeadas, procedimientos de programas de seguridad y salud en el trabajo</v>
      </c>
      <c r="L18" s="64" t="str">
        <f>VLOOKUP(H18,Hoja1!A$2:G$445,5,0)</f>
        <v>Programa de seguridad vial, señalización</v>
      </c>
      <c r="M18" s="57">
        <v>2</v>
      </c>
      <c r="N18" s="58">
        <v>2</v>
      </c>
      <c r="O18" s="58">
        <v>60</v>
      </c>
      <c r="P18" s="52">
        <f t="shared" si="1"/>
        <v>4</v>
      </c>
      <c r="Q18" s="52">
        <f t="shared" si="2"/>
        <v>240</v>
      </c>
      <c r="R18" s="59" t="str">
        <f t="shared" si="3"/>
        <v>B-4</v>
      </c>
      <c r="S18" s="60" t="str">
        <f t="shared" si="0"/>
        <v>II</v>
      </c>
      <c r="T18" s="61" t="str">
        <f t="shared" si="4"/>
        <v>No Aceptable o Aceptable Con Control Especifico</v>
      </c>
      <c r="U18" s="89"/>
      <c r="V18" s="64" t="str">
        <f>VLOOKUP(H18,Hoja1!A$2:G$445,6,0)</f>
        <v>Muerte</v>
      </c>
      <c r="W18" s="62"/>
      <c r="X18" s="62"/>
      <c r="Y18" s="62"/>
      <c r="Z18" s="63"/>
      <c r="AA18" s="48" t="str">
        <f>VLOOKUP(H18,Hoja1!A$2:G$445,7,0)</f>
        <v>Seguridad vial y manejo defensivo, aseguramiento de áreas de trabajo</v>
      </c>
      <c r="AB18" s="62" t="s">
        <v>1203</v>
      </c>
      <c r="AC18" s="8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0.5">
      <c r="A19" s="108"/>
      <c r="B19" s="108"/>
      <c r="C19" s="87"/>
      <c r="D19" s="85"/>
      <c r="E19" s="84"/>
      <c r="F19" s="84"/>
      <c r="G19" s="64" t="str">
        <f>VLOOKUP(H19,Hoja1!A$1:G$445,2,0)</f>
        <v>Superficies de trabajo irregulares o deslizantes</v>
      </c>
      <c r="H19" s="50" t="s">
        <v>597</v>
      </c>
      <c r="I19" s="64" t="str">
        <f>VLOOKUP(H19,Hoja1!A$2:G$445,3,0)</f>
        <v>Caidas del mismo nivel, fracturas, golpe con objetos, caídas de objetos, obstrucción de rutas de evacuación</v>
      </c>
      <c r="J19" s="57"/>
      <c r="K19" s="64" t="str">
        <f>VLOOKUP(H19,Hoja1!A$2:G$445,4,0)</f>
        <v>N/A</v>
      </c>
      <c r="L19" s="64" t="str">
        <f>VLOOKUP(H19,Hoja1!A$2:G$445,5,0)</f>
        <v>N/A</v>
      </c>
      <c r="M19" s="57">
        <v>2</v>
      </c>
      <c r="N19" s="58">
        <v>3</v>
      </c>
      <c r="O19" s="58">
        <v>25</v>
      </c>
      <c r="P19" s="52">
        <f t="shared" si="1"/>
        <v>6</v>
      </c>
      <c r="Q19" s="52">
        <f t="shared" si="2"/>
        <v>150</v>
      </c>
      <c r="R19" s="59" t="str">
        <f t="shared" si="3"/>
        <v>M-6</v>
      </c>
      <c r="S19" s="60" t="str">
        <f t="shared" si="0"/>
        <v>II</v>
      </c>
      <c r="T19" s="61" t="str">
        <f t="shared" si="4"/>
        <v>No Aceptable o Aceptable Con Control Especifico</v>
      </c>
      <c r="U19" s="89"/>
      <c r="V19" s="64" t="str">
        <f>VLOOKUP(H19,Hoja1!A$2:G$445,6,0)</f>
        <v>Caídas de distinto nivel</v>
      </c>
      <c r="W19" s="62"/>
      <c r="X19" s="62"/>
      <c r="Y19" s="62"/>
      <c r="Z19" s="63"/>
      <c r="AA19" s="48" t="str">
        <f>VLOOKUP(H19,Hoja1!A$2:G$445,7,0)</f>
        <v>Pautas Básicas en orden y aseo en el lugar de trabajo, actos y condiciones inseguras</v>
      </c>
      <c r="AB19" s="62" t="s">
        <v>1211</v>
      </c>
      <c r="AC19" s="8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 r="A20" s="108"/>
      <c r="B20" s="108"/>
      <c r="C20" s="87"/>
      <c r="D20" s="85"/>
      <c r="E20" s="84"/>
      <c r="F20" s="84"/>
      <c r="G20" s="64" t="str">
        <f>VLOOKUP(H20,Hoja1!A$1:G$445,2,0)</f>
        <v>Atraco, golpiza, atentados y secuestrados</v>
      </c>
      <c r="H20" s="50" t="s">
        <v>57</v>
      </c>
      <c r="I20" s="64" t="str">
        <f>VLOOKUP(H20,Hoja1!A$2:G$445,3,0)</f>
        <v>Estrés, golpes, Secuestros</v>
      </c>
      <c r="J20" s="57"/>
      <c r="K20" s="64" t="str">
        <f>VLOOKUP(H20,Hoja1!A$2:G$445,4,0)</f>
        <v>Inspecciones planeadas e inspecciones no planeadas, procedimientos de programas de seguridad y salud en el trabajo</v>
      </c>
      <c r="L20" s="64" t="str">
        <f>VLOOKUP(H20,Hoja1!A$2:G$445,5,0)</f>
        <v xml:space="preserve">Uniformes Corporativos, Caquetas corporativas, Carnetización
</v>
      </c>
      <c r="M20" s="57">
        <v>2</v>
      </c>
      <c r="N20" s="58">
        <v>3</v>
      </c>
      <c r="O20" s="58">
        <v>60</v>
      </c>
      <c r="P20" s="52">
        <f t="shared" si="1"/>
        <v>6</v>
      </c>
      <c r="Q20" s="52">
        <f t="shared" si="2"/>
        <v>360</v>
      </c>
      <c r="R20" s="59" t="str">
        <f t="shared" si="3"/>
        <v>M-6</v>
      </c>
      <c r="S20" s="60" t="str">
        <f t="shared" si="0"/>
        <v>II</v>
      </c>
      <c r="T20" s="61" t="str">
        <f t="shared" si="4"/>
        <v>No Aceptable o Aceptable Con Control Especifico</v>
      </c>
      <c r="U20" s="89"/>
      <c r="V20" s="64" t="str">
        <f>VLOOKUP(H20,Hoja1!A$2:G$445,6,0)</f>
        <v>Secuestros</v>
      </c>
      <c r="W20" s="62"/>
      <c r="X20" s="62"/>
      <c r="Y20" s="62"/>
      <c r="Z20" s="63"/>
      <c r="AA20" s="48" t="str">
        <f>VLOOKUP(H20,Hoja1!A$2:G$445,7,0)</f>
        <v>N/A</v>
      </c>
      <c r="AB20" s="62" t="s">
        <v>1204</v>
      </c>
      <c r="AC20" s="8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08"/>
      <c r="B21" s="108"/>
      <c r="C21" s="136"/>
      <c r="D21" s="135"/>
      <c r="E21" s="134"/>
      <c r="F21" s="134"/>
      <c r="G21" s="64" t="str">
        <f>VLOOKUP(H21,Hoja1!A$1:G$445,2,0)</f>
        <v>SISMOS, INCENDIOS, INUNDACIONES, TERREMOTOS, VENDAVALES, DERRUMBE</v>
      </c>
      <c r="H21" s="50" t="s">
        <v>62</v>
      </c>
      <c r="I21" s="64" t="str">
        <f>VLOOKUP(H21,Hoja1!A$2:G$445,3,0)</f>
        <v>SISMOS, INCENDIOS, INUNDACIONES, TERREMOTOS, VENDAVALES</v>
      </c>
      <c r="J21" s="57"/>
      <c r="K21" s="64" t="str">
        <f>VLOOKUP(H21,Hoja1!A$2:G$445,4,0)</f>
        <v>Inspecciones planeadas e inspecciones no planeadas, procedimientos de programas de seguridad y salud en el trabajo</v>
      </c>
      <c r="L21" s="64" t="str">
        <f>VLOOKUP(H21,Hoja1!A$2:G$445,5,0)</f>
        <v>BRIGADAS DE EMERGENCIAS</v>
      </c>
      <c r="M21" s="57">
        <v>2</v>
      </c>
      <c r="N21" s="58">
        <v>1</v>
      </c>
      <c r="O21" s="58">
        <v>100</v>
      </c>
      <c r="P21" s="52">
        <f t="shared" si="1"/>
        <v>2</v>
      </c>
      <c r="Q21" s="52">
        <f t="shared" si="2"/>
        <v>200</v>
      </c>
      <c r="R21" s="59" t="str">
        <f t="shared" si="3"/>
        <v>B-2</v>
      </c>
      <c r="S21" s="60" t="str">
        <f t="shared" si="0"/>
        <v>II</v>
      </c>
      <c r="T21" s="61" t="str">
        <f t="shared" si="4"/>
        <v>No Aceptable o Aceptable Con Control Especifico</v>
      </c>
      <c r="U21" s="90"/>
      <c r="V21" s="64" t="str">
        <f>VLOOKUP(H21,Hoja1!A$2:G$445,6,0)</f>
        <v>MUERTE</v>
      </c>
      <c r="W21" s="62"/>
      <c r="X21" s="62"/>
      <c r="Y21" s="62"/>
      <c r="Z21" s="63" t="s">
        <v>1206</v>
      </c>
      <c r="AA21" s="48" t="str">
        <f>VLOOKUP(H21,Hoja1!A$2:G$445,7,0)</f>
        <v>ENTRENAMIENTO DE LA BRIGADA; DIVULGACIÓN DE PLAN DE EMERGENCIA</v>
      </c>
      <c r="AB21" s="62" t="s">
        <v>1205</v>
      </c>
      <c r="AC21" s="103"/>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08"/>
      <c r="B22" s="108"/>
      <c r="C22" s="77" t="str">
        <f>VLOOKUP(E22,Hoja2!A$2:C$82,2,0)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22" s="100" t="str">
        <f>VLOOKUP(E22,Hoja2!A$2:C$82,3,0)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22" s="92" t="s">
        <v>1038</v>
      </c>
      <c r="F22" s="92" t="s">
        <v>1208</v>
      </c>
      <c r="G22" s="23" t="str">
        <f>VLOOKUP(H22,Hoja1!A$1:G$445,2,0)</f>
        <v>Bacteria</v>
      </c>
      <c r="H22" s="24" t="s">
        <v>108</v>
      </c>
      <c r="I22" s="23" t="str">
        <f>VLOOKUP(H22,Hoja1!A$2:G$445,3,0)</f>
        <v>Infecciones producidas por Bacterianas</v>
      </c>
      <c r="J22" s="18"/>
      <c r="K22" s="23" t="str">
        <f>VLOOKUP(H22,Hoja1!A$2:G$445,4,0)</f>
        <v>Inspecciones planeadas e inspecciones no planeadas, procedimientos de programas de seguridad y salud en el trabajo</v>
      </c>
      <c r="L22" s="23" t="str">
        <f>VLOOKUP(H22,Hoja1!A$2:G$445,5,0)</f>
        <v>Programa de vacunación, bota pantalon, overol, guantes, tapabocas, mascarillas con filtos</v>
      </c>
      <c r="M22" s="18">
        <v>2</v>
      </c>
      <c r="N22" s="19">
        <v>3</v>
      </c>
      <c r="O22" s="19">
        <v>10</v>
      </c>
      <c r="P22" s="26">
        <f t="shared" si="1"/>
        <v>6</v>
      </c>
      <c r="Q22" s="26">
        <f t="shared" si="2"/>
        <v>60</v>
      </c>
      <c r="R22" s="33" t="str">
        <f t="shared" si="3"/>
        <v>M-6</v>
      </c>
      <c r="S22" s="35" t="str">
        <f t="shared" si="0"/>
        <v>III</v>
      </c>
      <c r="T22" s="37" t="str">
        <f t="shared" si="4"/>
        <v>Mejorable</v>
      </c>
      <c r="U22" s="94">
        <v>9</v>
      </c>
      <c r="V22" s="23" t="str">
        <f>VLOOKUP(H22,Hoja1!A$2:G$445,6,0)</f>
        <v xml:space="preserve">Enfermedades Infectocontagiosas
</v>
      </c>
      <c r="W22" s="20"/>
      <c r="X22" s="20"/>
      <c r="Y22" s="20"/>
      <c r="Z22" s="17"/>
      <c r="AA22" s="22" t="str">
        <f>VLOOKUP(H22,Hoja1!A$2:G$445,7,0)</f>
        <v xml:space="preserve">Riesgo Biológico, Autocuidado y/o Uso y manejo adecuado de E.P.P.
</v>
      </c>
      <c r="AB22" s="94" t="s">
        <v>1233</v>
      </c>
      <c r="AC22" s="76" t="s">
        <v>1207</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108"/>
      <c r="B23" s="108"/>
      <c r="C23" s="77"/>
      <c r="D23" s="100"/>
      <c r="E23" s="92"/>
      <c r="F23" s="92"/>
      <c r="G23" s="23" t="str">
        <f>VLOOKUP(H23,Hoja1!A$1:G$445,2,0)</f>
        <v>Hongos</v>
      </c>
      <c r="H23" s="24" t="s">
        <v>117</v>
      </c>
      <c r="I23" s="23" t="str">
        <f>VLOOKUP(H23,Hoja1!A$2:G$445,3,0)</f>
        <v>Micosis</v>
      </c>
      <c r="J23" s="18"/>
      <c r="K23" s="23" t="str">
        <f>VLOOKUP(H23,Hoja1!A$2:G$445,4,0)</f>
        <v>Inspecciones planeadas e inspecciones no planeadas, procedimientos de programas de seguridad y salud en el trabajo</v>
      </c>
      <c r="L23" s="23" t="str">
        <f>VLOOKUP(H23,Hoja1!A$2:G$445,5,0)</f>
        <v>Programa de vacunación, éxamenes periódicos</v>
      </c>
      <c r="M23" s="18">
        <v>2</v>
      </c>
      <c r="N23" s="19">
        <v>3</v>
      </c>
      <c r="O23" s="19">
        <v>10</v>
      </c>
      <c r="P23" s="26">
        <f t="shared" si="1"/>
        <v>6</v>
      </c>
      <c r="Q23" s="26">
        <f t="shared" si="2"/>
        <v>60</v>
      </c>
      <c r="R23" s="33" t="str">
        <f t="shared" si="3"/>
        <v>M-6</v>
      </c>
      <c r="S23" s="35" t="str">
        <f t="shared" si="0"/>
        <v>III</v>
      </c>
      <c r="T23" s="37" t="str">
        <f t="shared" si="4"/>
        <v>Mejorable</v>
      </c>
      <c r="U23" s="95"/>
      <c r="V23" s="23" t="str">
        <f>VLOOKUP(H23,Hoja1!A$2:G$445,6,0)</f>
        <v>Micosis</v>
      </c>
      <c r="W23" s="20"/>
      <c r="X23" s="20"/>
      <c r="Y23" s="20"/>
      <c r="Z23" s="17"/>
      <c r="AA23" s="22" t="str">
        <f>VLOOKUP(H23,Hoja1!A$2:G$445,7,0)</f>
        <v xml:space="preserve">Riesgo Biológico, Autocuidado y/o Uso y manejo adecuado de E.P.P.
</v>
      </c>
      <c r="AB23" s="95"/>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08"/>
      <c r="B24" s="108"/>
      <c r="C24" s="77"/>
      <c r="D24" s="100"/>
      <c r="E24" s="92"/>
      <c r="F24" s="92"/>
      <c r="G24" s="23" t="str">
        <f>VLOOKUP(H24,Hoja1!A$1:G$445,2,0)</f>
        <v>Virus</v>
      </c>
      <c r="H24" s="24" t="s">
        <v>120</v>
      </c>
      <c r="I24" s="23" t="str">
        <f>VLOOKUP(H24,Hoja1!A$2:G$445,3,0)</f>
        <v>Infecciones Virales</v>
      </c>
      <c r="J24" s="18"/>
      <c r="K24" s="23" t="str">
        <f>VLOOKUP(H24,Hoja1!A$2:G$445,4,0)</f>
        <v>Inspecciones planeadas e inspecciones no planeadas, procedimientos de programas de seguridad y salud en el trabajo</v>
      </c>
      <c r="L24" s="23" t="str">
        <f>VLOOKUP(H24,Hoja1!A$2:G$445,5,0)</f>
        <v>Programa de vacunación, bota pantalon, overol, guantes, tapabocas, mascarillas con filtos</v>
      </c>
      <c r="M24" s="18">
        <v>2</v>
      </c>
      <c r="N24" s="19">
        <v>3</v>
      </c>
      <c r="O24" s="19">
        <v>10</v>
      </c>
      <c r="P24" s="26">
        <f t="shared" si="1"/>
        <v>6</v>
      </c>
      <c r="Q24" s="26">
        <f t="shared" si="2"/>
        <v>60</v>
      </c>
      <c r="R24" s="33" t="str">
        <f t="shared" si="3"/>
        <v>M-6</v>
      </c>
      <c r="S24" s="35" t="str">
        <f t="shared" si="0"/>
        <v>III</v>
      </c>
      <c r="T24" s="37" t="str">
        <f t="shared" si="4"/>
        <v>Mejorable</v>
      </c>
      <c r="U24" s="95"/>
      <c r="V24" s="23" t="str">
        <f>VLOOKUP(H24,Hoja1!A$2:G$445,6,0)</f>
        <v xml:space="preserve">Enfermedades Infectocontagiosas
</v>
      </c>
      <c r="W24" s="20"/>
      <c r="X24" s="20"/>
      <c r="Y24" s="20"/>
      <c r="Z24" s="17"/>
      <c r="AA24" s="22" t="str">
        <f>VLOOKUP(H24,Hoja1!A$2:G$445,7,0)</f>
        <v xml:space="preserve">Riesgo Biológico, Autocuidado y/o Uso y manejo adecuado de E.P.P.
</v>
      </c>
      <c r="AB24" s="96"/>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08"/>
      <c r="B25" s="108"/>
      <c r="C25" s="77"/>
      <c r="D25" s="100"/>
      <c r="E25" s="92"/>
      <c r="F25" s="92"/>
      <c r="G25" s="23" t="str">
        <f>VLOOKUP(H25,Hoja1!A$1:G$445,2,0)</f>
        <v>INFRAROJA, ULTRAVIOLETA, VISIBLE, RADIOFRECUENCIA, MICROONDAS, LASER</v>
      </c>
      <c r="H25" s="24" t="s">
        <v>67</v>
      </c>
      <c r="I25" s="23" t="str">
        <f>VLOOKUP(H25,Hoja1!A$2:G$445,3,0)</f>
        <v>CÁNCER, LESIONES DÉRMICAS Y OCULARES</v>
      </c>
      <c r="J25" s="18"/>
      <c r="K25" s="23" t="str">
        <f>VLOOKUP(H25,Hoja1!A$2:G$445,4,0)</f>
        <v>Inspecciones planeadas e inspecciones no planeadas, procedimientos de programas de seguridad y salud en el trabajo</v>
      </c>
      <c r="L25" s="23" t="str">
        <f>VLOOKUP(H25,Hoja1!A$2:G$445,5,0)</f>
        <v>PROGRAMA BLOQUEADOR SOLAR</v>
      </c>
      <c r="M25" s="18">
        <v>2</v>
      </c>
      <c r="N25" s="19">
        <v>3</v>
      </c>
      <c r="O25" s="19">
        <v>10</v>
      </c>
      <c r="P25" s="26">
        <f t="shared" si="1"/>
        <v>6</v>
      </c>
      <c r="Q25" s="26">
        <f t="shared" si="2"/>
        <v>60</v>
      </c>
      <c r="R25" s="33" t="str">
        <f t="shared" si="3"/>
        <v>M-6</v>
      </c>
      <c r="S25" s="35" t="str">
        <f t="shared" si="0"/>
        <v>III</v>
      </c>
      <c r="T25" s="37" t="str">
        <f t="shared" si="4"/>
        <v>Mejorable</v>
      </c>
      <c r="U25" s="95"/>
      <c r="V25" s="23" t="str">
        <f>VLOOKUP(H25,Hoja1!A$2:G$445,6,0)</f>
        <v>CÁNCER</v>
      </c>
      <c r="W25" s="20"/>
      <c r="X25" s="20"/>
      <c r="Y25" s="20"/>
      <c r="Z25" s="17"/>
      <c r="AA25" s="22" t="str">
        <f>VLOOKUP(H25,Hoja1!A$2:G$445,7,0)</f>
        <v>N/A</v>
      </c>
      <c r="AB25" s="20" t="s">
        <v>1199</v>
      </c>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customHeight="1">
      <c r="A26" s="108"/>
      <c r="B26" s="108"/>
      <c r="C26" s="77"/>
      <c r="D26" s="100"/>
      <c r="E26" s="92"/>
      <c r="F26" s="92"/>
      <c r="G26" s="23" t="str">
        <f>VLOOKUP(H26,Hoja1!A$1:G$445,2,0)</f>
        <v>CONCENTRACIÓN EN ACTIVIDADES DE ALTO DESEMPEÑO MENTAL</v>
      </c>
      <c r="H26" s="24" t="s">
        <v>72</v>
      </c>
      <c r="I26" s="23" t="str">
        <f>VLOOKUP(H26,Hoja1!A$2:G$445,3,0)</f>
        <v>ESTRÉS, CEFALEA, IRRITABILIDAD</v>
      </c>
      <c r="J26" s="18"/>
      <c r="K26" s="23" t="str">
        <f>VLOOKUP(H26,Hoja1!A$2:G$445,4,0)</f>
        <v>N/A</v>
      </c>
      <c r="L26" s="23" t="str">
        <f>VLOOKUP(H26,Hoja1!A$2:G$445,5,0)</f>
        <v>PVE PSICOSOCIAL</v>
      </c>
      <c r="M26" s="18">
        <v>2</v>
      </c>
      <c r="N26" s="19">
        <v>3</v>
      </c>
      <c r="O26" s="19">
        <v>10</v>
      </c>
      <c r="P26" s="26">
        <f t="shared" si="1"/>
        <v>6</v>
      </c>
      <c r="Q26" s="26">
        <f t="shared" si="2"/>
        <v>60</v>
      </c>
      <c r="R26" s="33" t="str">
        <f t="shared" si="3"/>
        <v>M-6</v>
      </c>
      <c r="S26" s="35" t="str">
        <f t="shared" si="0"/>
        <v>III</v>
      </c>
      <c r="T26" s="37" t="str">
        <f t="shared" si="4"/>
        <v>Mejorable</v>
      </c>
      <c r="U26" s="95"/>
      <c r="V26" s="23" t="str">
        <f>VLOOKUP(H26,Hoja1!A$2:G$445,6,0)</f>
        <v>ESTRÉS</v>
      </c>
      <c r="W26" s="20"/>
      <c r="X26" s="20"/>
      <c r="Y26" s="20"/>
      <c r="Z26" s="17"/>
      <c r="AA26" s="22" t="str">
        <f>VLOOKUP(H26,Hoja1!A$2:G$445,7,0)</f>
        <v>N/A</v>
      </c>
      <c r="AB26" s="94" t="s">
        <v>1200</v>
      </c>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ustomHeight="1">
      <c r="A27" s="108"/>
      <c r="B27" s="108"/>
      <c r="C27" s="77"/>
      <c r="D27" s="100"/>
      <c r="E27" s="92"/>
      <c r="F27" s="92"/>
      <c r="G27" s="23" t="str">
        <f>VLOOKUP(H27,Hoja1!A$1:G$445,2,0)</f>
        <v>NATURALEZA DE LA TAREA</v>
      </c>
      <c r="H27" s="24" t="s">
        <v>76</v>
      </c>
      <c r="I27" s="23" t="str">
        <f>VLOOKUP(H27,Hoja1!A$2:G$445,3,0)</f>
        <v>ESTRÉS,  TRANSTORNOS DEL SUEÑO</v>
      </c>
      <c r="J27" s="18"/>
      <c r="K27" s="23" t="str">
        <f>VLOOKUP(H27,Hoja1!A$2:G$445,4,0)</f>
        <v>N/A</v>
      </c>
      <c r="L27" s="23" t="str">
        <f>VLOOKUP(H27,Hoja1!A$2:G$445,5,0)</f>
        <v>PVE PSICOSOCIAL</v>
      </c>
      <c r="M27" s="18">
        <v>2</v>
      </c>
      <c r="N27" s="19">
        <v>3</v>
      </c>
      <c r="O27" s="19">
        <v>10</v>
      </c>
      <c r="P27" s="26">
        <f t="shared" si="1"/>
        <v>6</v>
      </c>
      <c r="Q27" s="26">
        <f t="shared" si="2"/>
        <v>60</v>
      </c>
      <c r="R27" s="33" t="str">
        <f t="shared" si="3"/>
        <v>M-6</v>
      </c>
      <c r="S27" s="35" t="str">
        <f t="shared" si="0"/>
        <v>III</v>
      </c>
      <c r="T27" s="37" t="str">
        <f t="shared" si="4"/>
        <v>Mejorable</v>
      </c>
      <c r="U27" s="95"/>
      <c r="V27" s="23" t="str">
        <f>VLOOKUP(H27,Hoja1!A$2:G$445,6,0)</f>
        <v>ESTRÉS</v>
      </c>
      <c r="W27" s="20"/>
      <c r="X27" s="20"/>
      <c r="Y27" s="20"/>
      <c r="Z27" s="17"/>
      <c r="AA27" s="22" t="str">
        <f>VLOOKUP(H27,Hoja1!A$2:G$445,7,0)</f>
        <v>N/A</v>
      </c>
      <c r="AB27" s="96"/>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0.75" customHeight="1">
      <c r="A28" s="108"/>
      <c r="B28" s="108"/>
      <c r="C28" s="77"/>
      <c r="D28" s="100"/>
      <c r="E28" s="92"/>
      <c r="F28" s="92"/>
      <c r="G28" s="23" t="str">
        <f>VLOOKUP(H28,Hoja1!A$1:G$445,2,0)</f>
        <v>Forzadas, Prolongadas</v>
      </c>
      <c r="H28" s="24" t="s">
        <v>40</v>
      </c>
      <c r="I28" s="23" t="str">
        <f>VLOOKUP(H28,Hoja1!A$2:G$445,3,0)</f>
        <v xml:space="preserve">Lesiones osteomusculares, lesiones osteoarticulares
</v>
      </c>
      <c r="J28" s="18"/>
      <c r="K28" s="23" t="str">
        <f>VLOOKUP(H28,Hoja1!A$2:G$445,4,0)</f>
        <v>Inspecciones planeadas e inspecciones no planeadas, procedimientos de programas de seguridad y salud en el trabajo</v>
      </c>
      <c r="L28" s="23" t="str">
        <f>VLOOKUP(H28,Hoja1!A$2:G$445,5,0)</f>
        <v>PVE Biomecánico, programa pausas activas, exámenes periódicos, recomendaciones, control de posturas</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95"/>
      <c r="V28" s="23" t="str">
        <f>VLOOKUP(H28,Hoja1!A$2:G$445,6,0)</f>
        <v>Enfermedades Osteomusculares</v>
      </c>
      <c r="W28" s="20"/>
      <c r="X28" s="20"/>
      <c r="Y28" s="20"/>
      <c r="Z28" s="17"/>
      <c r="AA28" s="22" t="str">
        <f>VLOOKUP(H28,Hoja1!A$2:G$445,7,0)</f>
        <v>Prevención en lesiones osteomusculares, líderes de pausas activas</v>
      </c>
      <c r="AB28" s="20" t="s">
        <v>1202</v>
      </c>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08"/>
      <c r="B29" s="108"/>
      <c r="C29" s="77"/>
      <c r="D29" s="100"/>
      <c r="E29" s="92"/>
      <c r="F29" s="92"/>
      <c r="G29" s="23" t="str">
        <f>VLOOKUP(H29,Hoja1!A$1:G$445,2,0)</f>
        <v>Movimientos repetitivos, Miembros Superiores</v>
      </c>
      <c r="H29" s="24" t="s">
        <v>47</v>
      </c>
      <c r="I29" s="23" t="str">
        <f>VLOOKUP(H29,Hoja1!A$2:G$445,3,0)</f>
        <v>Lesiones Musculoesqueléticas</v>
      </c>
      <c r="J29" s="18"/>
      <c r="K29" s="23" t="str">
        <f>VLOOKUP(H29,Hoja1!A$2:G$445,4,0)</f>
        <v>N/A</v>
      </c>
      <c r="L29" s="23" t="str">
        <f>VLOOKUP(H29,Hoja1!A$2:G$445,5,0)</f>
        <v>PVE BIomécanico, programa pausas activas, examenes periódicos, recomendaicones, control de posturas</v>
      </c>
      <c r="M29" s="18">
        <v>2</v>
      </c>
      <c r="N29" s="19">
        <v>3</v>
      </c>
      <c r="O29" s="19">
        <v>25</v>
      </c>
      <c r="P29" s="26">
        <f t="shared" si="1"/>
        <v>6</v>
      </c>
      <c r="Q29" s="26">
        <f t="shared" si="2"/>
        <v>150</v>
      </c>
      <c r="R29" s="33" t="str">
        <f t="shared" si="3"/>
        <v>M-6</v>
      </c>
      <c r="S29" s="35" t="str">
        <f t="shared" si="0"/>
        <v>II</v>
      </c>
      <c r="T29" s="37" t="str">
        <f t="shared" si="4"/>
        <v>No Aceptable o Aceptable Con Control Especifico</v>
      </c>
      <c r="U29" s="95"/>
      <c r="V29" s="23" t="str">
        <f>VLOOKUP(H29,Hoja1!A$2:G$445,6,0)</f>
        <v>Enfermedades musculoesqueleticas</v>
      </c>
      <c r="W29" s="20"/>
      <c r="X29" s="20"/>
      <c r="Y29" s="20"/>
      <c r="Z29" s="17"/>
      <c r="AA29" s="22" t="str">
        <f>VLOOKUP(H29,Hoja1!A$2:G$445,7,0)</f>
        <v>Prevención en lesiones osteomusculares, líderes de pausas activas</v>
      </c>
      <c r="AB29" s="20" t="s">
        <v>1202</v>
      </c>
      <c r="AC29" s="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08"/>
      <c r="B30" s="108"/>
      <c r="C30" s="77"/>
      <c r="D30" s="100"/>
      <c r="E30" s="92"/>
      <c r="F30" s="92"/>
      <c r="G30" s="23" t="str">
        <f>VLOOKUP(H30,Hoja1!A$1:G$445,2,0)</f>
        <v>Atropellamiento, Envestir</v>
      </c>
      <c r="H30" s="24" t="s">
        <v>1187</v>
      </c>
      <c r="I30" s="23" t="str">
        <f>VLOOKUP(H30,Hoja1!A$2:G$445,3,0)</f>
        <v>Lesiones, pérdidas materiales, muerte</v>
      </c>
      <c r="J30" s="18"/>
      <c r="K30" s="23" t="str">
        <f>VLOOKUP(H30,Hoja1!A$2:G$445,4,0)</f>
        <v>Inspecciones planeadas e inspecciones no planeadas, procedimientos de programas de seguridad y salud en el trabajo</v>
      </c>
      <c r="L30" s="23" t="str">
        <f>VLOOKUP(H30,Hoja1!A$2:G$445,5,0)</f>
        <v>Programa de seguridad vial, señalización</v>
      </c>
      <c r="M30" s="18">
        <v>2</v>
      </c>
      <c r="N30" s="19">
        <v>3</v>
      </c>
      <c r="O30" s="19">
        <v>60</v>
      </c>
      <c r="P30" s="26">
        <f t="shared" si="1"/>
        <v>6</v>
      </c>
      <c r="Q30" s="26">
        <f t="shared" si="2"/>
        <v>360</v>
      </c>
      <c r="R30" s="33" t="str">
        <f t="shared" si="3"/>
        <v>M-6</v>
      </c>
      <c r="S30" s="35" t="str">
        <f t="shared" si="0"/>
        <v>II</v>
      </c>
      <c r="T30" s="37" t="str">
        <f t="shared" si="4"/>
        <v>No Aceptable o Aceptable Con Control Especifico</v>
      </c>
      <c r="U30" s="95"/>
      <c r="V30" s="23" t="str">
        <f>VLOOKUP(H30,Hoja1!A$2:G$445,6,0)</f>
        <v>Muerte</v>
      </c>
      <c r="W30" s="20"/>
      <c r="X30" s="20"/>
      <c r="Y30" s="20"/>
      <c r="Z30" s="17"/>
      <c r="AA30" s="22" t="str">
        <f>VLOOKUP(H30,Hoja1!A$2:G$445,7,0)</f>
        <v>Seguridad vial y manejo defensivo, aseguramiento de áreas de trabajo</v>
      </c>
      <c r="AB30" s="20" t="s">
        <v>1203</v>
      </c>
      <c r="AC30" s="7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0.5">
      <c r="A31" s="108"/>
      <c r="B31" s="108"/>
      <c r="C31" s="77"/>
      <c r="D31" s="100"/>
      <c r="E31" s="92"/>
      <c r="F31" s="92"/>
      <c r="G31" s="23" t="str">
        <f>VLOOKUP(H31,Hoja1!A$1:G$445,2,0)</f>
        <v>Superficies de trabajo irregulares o deslizantes</v>
      </c>
      <c r="H31" s="24" t="s">
        <v>597</v>
      </c>
      <c r="I31" s="23" t="str">
        <f>VLOOKUP(H31,Hoja1!A$2:G$445,3,0)</f>
        <v>Caidas del mismo nivel, fracturas, golpe con objetos, caídas de objetos, obstrucción de rutas de evacuación</v>
      </c>
      <c r="J31" s="18"/>
      <c r="K31" s="23" t="str">
        <f>VLOOKUP(H31,Hoja1!A$2:G$445,4,0)</f>
        <v>N/A</v>
      </c>
      <c r="L31" s="23" t="str">
        <f>VLOOKUP(H31,Hoja1!A$2:G$445,5,0)</f>
        <v>N/A</v>
      </c>
      <c r="M31" s="18">
        <v>2</v>
      </c>
      <c r="N31" s="19">
        <v>3</v>
      </c>
      <c r="O31" s="19">
        <v>25</v>
      </c>
      <c r="P31" s="26">
        <f t="shared" si="1"/>
        <v>6</v>
      </c>
      <c r="Q31" s="26">
        <f t="shared" si="2"/>
        <v>150</v>
      </c>
      <c r="R31" s="33" t="str">
        <f t="shared" si="3"/>
        <v>M-6</v>
      </c>
      <c r="S31" s="35" t="str">
        <f t="shared" si="0"/>
        <v>II</v>
      </c>
      <c r="T31" s="37" t="str">
        <f t="shared" si="4"/>
        <v>No Aceptable o Aceptable Con Control Especifico</v>
      </c>
      <c r="U31" s="95"/>
      <c r="V31" s="23" t="str">
        <f>VLOOKUP(H31,Hoja1!A$2:G$445,6,0)</f>
        <v>Caídas de distinto nivel</v>
      </c>
      <c r="W31" s="20"/>
      <c r="X31" s="20"/>
      <c r="Y31" s="20"/>
      <c r="Z31" s="17"/>
      <c r="AA31" s="22" t="str">
        <f>VLOOKUP(H31,Hoja1!A$2:G$445,7,0)</f>
        <v>Pautas Básicas en orden y aseo en el lugar de trabajo, actos y condiciones inseguras</v>
      </c>
      <c r="AB31" s="20" t="s">
        <v>1211</v>
      </c>
      <c r="AC31" s="7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63.75">
      <c r="A32" s="108"/>
      <c r="B32" s="108"/>
      <c r="C32" s="77"/>
      <c r="D32" s="100"/>
      <c r="E32" s="92"/>
      <c r="F32" s="92"/>
      <c r="G32" s="23" t="str">
        <f>VLOOKUP(H32,Hoja1!A$1:G$445,2,0)</f>
        <v>Atraco, golpiza, atentados y secuestrados</v>
      </c>
      <c r="H32" s="24" t="s">
        <v>57</v>
      </c>
      <c r="I32" s="23" t="str">
        <f>VLOOKUP(H32,Hoja1!A$2:G$445,3,0)</f>
        <v>Estrés, golpes, Secuestros</v>
      </c>
      <c r="J32" s="18"/>
      <c r="K32" s="23" t="str">
        <f>VLOOKUP(H32,Hoja1!A$2:G$445,4,0)</f>
        <v>Inspecciones planeadas e inspecciones no planeadas, procedimientos de programas de seguridad y salud en el trabajo</v>
      </c>
      <c r="L32" s="23" t="str">
        <f>VLOOKUP(H32,Hoja1!A$2:G$445,5,0)</f>
        <v xml:space="preserve">Uniformes Corporativos, Caquetas corporativas, Carnetización
</v>
      </c>
      <c r="M32" s="18">
        <v>2</v>
      </c>
      <c r="N32" s="19">
        <v>3</v>
      </c>
      <c r="O32" s="19">
        <v>60</v>
      </c>
      <c r="P32" s="26">
        <f t="shared" si="1"/>
        <v>6</v>
      </c>
      <c r="Q32" s="26">
        <f t="shared" si="2"/>
        <v>360</v>
      </c>
      <c r="R32" s="33" t="str">
        <f t="shared" si="3"/>
        <v>M-6</v>
      </c>
      <c r="S32" s="35" t="str">
        <f t="shared" si="0"/>
        <v>II</v>
      </c>
      <c r="T32" s="37" t="str">
        <f t="shared" si="4"/>
        <v>No Aceptable o Aceptable Con Control Especifico</v>
      </c>
      <c r="U32" s="95"/>
      <c r="V32" s="23" t="str">
        <f>VLOOKUP(H32,Hoja1!A$2:G$445,6,0)</f>
        <v>Secuestros</v>
      </c>
      <c r="W32" s="20"/>
      <c r="X32" s="20"/>
      <c r="Y32" s="20"/>
      <c r="Z32" s="17"/>
      <c r="AA32" s="22" t="str">
        <f>VLOOKUP(H32,Hoja1!A$2:G$445,7,0)</f>
        <v>N/A</v>
      </c>
      <c r="AB32" s="20" t="s">
        <v>1204</v>
      </c>
      <c r="AC32" s="7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109"/>
      <c r="B33" s="109"/>
      <c r="C33" s="98"/>
      <c r="D33" s="101"/>
      <c r="E33" s="93"/>
      <c r="F33" s="93"/>
      <c r="G33" s="23" t="str">
        <f>VLOOKUP(H33,Hoja1!A$1:G$445,2,0)</f>
        <v>SISMOS, INCENDIOS, INUNDACIONES, TERREMOTOS, VENDAVALES, DERRUMBE</v>
      </c>
      <c r="H33" s="24" t="s">
        <v>62</v>
      </c>
      <c r="I33" s="23" t="str">
        <f>VLOOKUP(H33,Hoja1!A$2:G$445,3,0)</f>
        <v>SISMOS, INCENDIOS, INUNDACIONES, TERREMOTOS, VENDAVALES</v>
      </c>
      <c r="J33" s="18"/>
      <c r="K33" s="23" t="str">
        <f>VLOOKUP(H33,Hoja1!A$2:G$445,4,0)</f>
        <v>Inspecciones planeadas e inspecciones no planeadas, procedimientos de programas de seguridad y salud en el trabajo</v>
      </c>
      <c r="L33" s="23" t="str">
        <f>VLOOKUP(H33,Hoja1!A$2:G$445,5,0)</f>
        <v>BRIGADAS DE EMERGENCIAS</v>
      </c>
      <c r="M33" s="18">
        <v>2</v>
      </c>
      <c r="N33" s="19">
        <v>1</v>
      </c>
      <c r="O33" s="19">
        <v>100</v>
      </c>
      <c r="P33" s="26">
        <f t="shared" si="1"/>
        <v>2</v>
      </c>
      <c r="Q33" s="26">
        <f t="shared" si="2"/>
        <v>200</v>
      </c>
      <c r="R33" s="33" t="str">
        <f t="shared" si="3"/>
        <v>B-2</v>
      </c>
      <c r="S33" s="35" t="str">
        <f t="shared" si="0"/>
        <v>II</v>
      </c>
      <c r="T33" s="37" t="str">
        <f t="shared" si="4"/>
        <v>No Aceptable o Aceptable Con Control Especifico</v>
      </c>
      <c r="U33" s="96"/>
      <c r="V33" s="23" t="str">
        <f>VLOOKUP(H33,Hoja1!A$2:G$445,6,0)</f>
        <v>MUERTE</v>
      </c>
      <c r="W33" s="20"/>
      <c r="X33" s="20"/>
      <c r="Y33" s="20"/>
      <c r="Z33" s="17" t="s">
        <v>1206</v>
      </c>
      <c r="AA33" s="22" t="str">
        <f>VLOOKUP(H33,Hoja1!A$2:G$445,7,0)</f>
        <v>ENTRENAMIENTO DE LA BRIGADA; DIVULGACIÓN DE PLAN DE EMERGENCIA</v>
      </c>
      <c r="AB33" s="20" t="s">
        <v>1205</v>
      </c>
      <c r="AC33" s="78"/>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sheetData>
  <mergeCells count="34">
    <mergeCell ref="AC11:AC21"/>
    <mergeCell ref="AB11:AB12"/>
    <mergeCell ref="AB14:AB15"/>
    <mergeCell ref="U11:U21"/>
    <mergeCell ref="F22:F33"/>
    <mergeCell ref="U22:U33"/>
    <mergeCell ref="AC22:AC33"/>
    <mergeCell ref="AB22:AB24"/>
    <mergeCell ref="AB26:AB27"/>
    <mergeCell ref="E5:G5"/>
    <mergeCell ref="B11:B33"/>
    <mergeCell ref="A11:A33"/>
    <mergeCell ref="F11:F21"/>
    <mergeCell ref="E11:E21"/>
    <mergeCell ref="D11:D21"/>
    <mergeCell ref="C11:C21"/>
    <mergeCell ref="E22:E33"/>
    <mergeCell ref="D22:D33"/>
    <mergeCell ref="C22:C33"/>
    <mergeCell ref="C2:D2"/>
    <mergeCell ref="E2:I2"/>
    <mergeCell ref="E3:I3"/>
    <mergeCell ref="C4:D4"/>
    <mergeCell ref="E4:I4"/>
    <mergeCell ref="M8:S9"/>
    <mergeCell ref="T8:T9"/>
    <mergeCell ref="U8:V9"/>
    <mergeCell ref="W8:AC9"/>
    <mergeCell ref="A8:A10"/>
    <mergeCell ref="B8:B10"/>
    <mergeCell ref="C8:F9"/>
    <mergeCell ref="G8:H9"/>
    <mergeCell ref="I8:I10"/>
    <mergeCell ref="J8:L9"/>
  </mergeCells>
  <conditionalFormatting sqref="O11:O33">
    <cfRule type="cellIs" priority="13" stopIfTrue="1" operator="equal">
      <formula>"10, 25, 50, 100"</formula>
    </cfRule>
  </conditionalFormatting>
  <conditionalFormatting sqref="T1:T10 T34:T1048576">
    <cfRule type="containsText" dxfId="47" priority="10" operator="containsText" text="No Aceptable o Aceptable con Control Especifico">
      <formula>NOT(ISERROR(SEARCH("No Aceptable o Aceptable con Control Especifico",T1)))</formula>
    </cfRule>
    <cfRule type="containsText" dxfId="46" priority="11" operator="containsText" text="No Aceptable">
      <formula>NOT(ISERROR(SEARCH("No Aceptable",T1)))</formula>
    </cfRule>
    <cfRule type="containsText" dxfId="45" priority="12" operator="containsText" text="No Aceptable o Aceptable con Control Especifico">
      <formula>NOT(ISERROR(SEARCH("No Aceptable o Aceptable con Control Especifico",T1)))</formula>
    </cfRule>
  </conditionalFormatting>
  <conditionalFormatting sqref="S1:S10 S34:S1048576">
    <cfRule type="cellIs" dxfId="44" priority="9" operator="equal">
      <formula>"II"</formula>
    </cfRule>
  </conditionalFormatting>
  <conditionalFormatting sqref="S11:S33">
    <cfRule type="cellIs" dxfId="43" priority="5" stopIfTrue="1" operator="equal">
      <formula>"IV"</formula>
    </cfRule>
    <cfRule type="cellIs" dxfId="42" priority="6" stopIfTrue="1" operator="equal">
      <formula>"III"</formula>
    </cfRule>
    <cfRule type="cellIs" dxfId="41" priority="7" stopIfTrue="1" operator="equal">
      <formula>"II"</formula>
    </cfRule>
    <cfRule type="cellIs" dxfId="40" priority="8" stopIfTrue="1" operator="equal">
      <formula>"I"</formula>
    </cfRule>
  </conditionalFormatting>
  <conditionalFormatting sqref="T11:T33">
    <cfRule type="cellIs" dxfId="39" priority="3" stopIfTrue="1" operator="equal">
      <formula>"No Aceptable"</formula>
    </cfRule>
    <cfRule type="cellIs" dxfId="38" priority="4" stopIfTrue="1" operator="equal">
      <formula>"Aceptable"</formula>
    </cfRule>
  </conditionalFormatting>
  <conditionalFormatting sqref="T11:T33">
    <cfRule type="cellIs" dxfId="37" priority="2" stopIfTrue="1" operator="equal">
      <formula>"No Aceptable o Aceptable Con Control Especifico"</formula>
    </cfRule>
  </conditionalFormatting>
  <conditionalFormatting sqref="T11:T33">
    <cfRule type="containsText" dxfId="36" priority="1" stopIfTrue="1" operator="containsText" text="Mejorable">
      <formula>NOT(ISERROR(SEARCH("Mejorable",T11)))</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3">
      <formula1>10</formula1>
      <formula2>100</formula2>
    </dataValidation>
    <dataValidation type="whole" allowBlank="1" showInputMessage="1" showErrorMessage="1" prompt="1 Esporadica (EE)_x000a_2 Ocasional (EO)_x000a_3 Frecuente (EF)_x000a_4 continua (EC)" sqref="N11:N33">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E22</xm:sqref>
        </x14:dataValidation>
        <x14:dataValidation type="list" allowBlank="1" showInputMessage="1" showErrorMessage="1">
          <x14:formula1>
            <xm:f>Hoja1!$A$2:$A$445</xm:f>
          </x14:formula1>
          <xm:sqref>H11:H33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3"/>
  <sheetViews>
    <sheetView showGridLines="0" topLeftCell="V5" zoomScale="80" zoomScaleNormal="80" workbookViewId="0">
      <selection activeCell="AB11" sqref="AB1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26"/>
      <c r="D2" s="126"/>
      <c r="E2" s="115" t="s">
        <v>1236</v>
      </c>
      <c r="F2" s="116"/>
      <c r="G2" s="116"/>
      <c r="H2" s="116"/>
      <c r="I2" s="117"/>
      <c r="J2" s="9"/>
      <c r="K2" s="9"/>
      <c r="L2" s="9"/>
      <c r="M2" s="8"/>
      <c r="N2" s="8"/>
      <c r="O2" s="8"/>
      <c r="P2" s="8"/>
      <c r="Q2" s="8"/>
      <c r="R2" s="8"/>
      <c r="S2" s="8"/>
      <c r="T2" s="8"/>
      <c r="U2" s="9"/>
      <c r="V2" s="8"/>
      <c r="W2" s="8"/>
      <c r="X2" s="8"/>
      <c r="Y2" s="8"/>
      <c r="Z2" s="8"/>
      <c r="AA2" s="10"/>
    </row>
    <row r="3" spans="1:276" s="6" customFormat="1" ht="15" customHeight="1">
      <c r="A3" s="5"/>
      <c r="C3" s="11"/>
      <c r="D3" s="8"/>
      <c r="E3" s="118" t="s">
        <v>1193</v>
      </c>
      <c r="F3" s="119"/>
      <c r="G3" s="119"/>
      <c r="H3" s="119"/>
      <c r="I3" s="120"/>
      <c r="J3" s="9"/>
      <c r="K3" s="9"/>
      <c r="L3" s="9"/>
      <c r="M3" s="8"/>
      <c r="N3" s="8"/>
      <c r="O3" s="8"/>
      <c r="P3" s="8"/>
      <c r="Q3" s="8"/>
      <c r="R3" s="8"/>
      <c r="S3" s="8"/>
      <c r="T3" s="8"/>
      <c r="U3" s="9"/>
      <c r="V3" s="8"/>
      <c r="W3" s="8"/>
      <c r="X3" s="8"/>
      <c r="Y3" s="8"/>
      <c r="Z3" s="8"/>
      <c r="AA3" s="10"/>
    </row>
    <row r="4" spans="1:276" s="6" customFormat="1" ht="15" customHeight="1" thickBot="1">
      <c r="A4" s="5"/>
      <c r="C4" s="126"/>
      <c r="D4" s="126"/>
      <c r="E4" s="121" t="s">
        <v>1234</v>
      </c>
      <c r="F4" s="122"/>
      <c r="G4" s="122"/>
      <c r="H4" s="122"/>
      <c r="I4" s="123"/>
      <c r="J4" s="9"/>
      <c r="K4" s="9"/>
      <c r="L4" s="9"/>
      <c r="M4" s="8"/>
      <c r="N4" s="8"/>
      <c r="O4" s="8"/>
      <c r="P4" s="8"/>
      <c r="Q4" s="8"/>
      <c r="R4" s="8"/>
      <c r="S4" s="8"/>
      <c r="T4" s="8"/>
      <c r="U4" s="9"/>
      <c r="V4" s="8"/>
      <c r="W4" s="8"/>
      <c r="X4" s="8"/>
      <c r="Y4" s="8"/>
      <c r="Z4" s="8"/>
      <c r="AA4" s="10"/>
    </row>
    <row r="5" spans="1:276" s="6" customFormat="1" ht="11.25" customHeight="1">
      <c r="A5" s="5"/>
      <c r="C5" s="11"/>
      <c r="D5" s="8"/>
      <c r="E5" s="127"/>
      <c r="F5" s="127"/>
      <c r="G5" s="127"/>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12" t="s">
        <v>11</v>
      </c>
      <c r="B8" s="131" t="s">
        <v>12</v>
      </c>
      <c r="C8" s="128" t="s">
        <v>0</v>
      </c>
      <c r="D8" s="128"/>
      <c r="E8" s="128"/>
      <c r="F8" s="128"/>
      <c r="G8" s="125" t="s">
        <v>1</v>
      </c>
      <c r="H8" s="129"/>
      <c r="I8" s="130" t="s">
        <v>2</v>
      </c>
      <c r="J8" s="125" t="s">
        <v>3</v>
      </c>
      <c r="K8" s="125"/>
      <c r="L8" s="125"/>
      <c r="M8" s="125" t="s">
        <v>4</v>
      </c>
      <c r="N8" s="125"/>
      <c r="O8" s="125"/>
      <c r="P8" s="125"/>
      <c r="Q8" s="125"/>
      <c r="R8" s="125"/>
      <c r="S8" s="125"/>
      <c r="T8" s="125" t="s">
        <v>5</v>
      </c>
      <c r="U8" s="125" t="s">
        <v>6</v>
      </c>
      <c r="V8" s="129"/>
      <c r="W8" s="124" t="s">
        <v>7</v>
      </c>
      <c r="X8" s="124"/>
      <c r="Y8" s="124"/>
      <c r="Z8" s="124"/>
      <c r="AA8" s="124"/>
      <c r="AB8" s="124"/>
      <c r="AC8" s="124"/>
    </row>
    <row r="9" spans="1:276" ht="15.75" customHeight="1" thickBot="1">
      <c r="A9" s="113"/>
      <c r="B9" s="132"/>
      <c r="C9" s="128"/>
      <c r="D9" s="128"/>
      <c r="E9" s="128"/>
      <c r="F9" s="128"/>
      <c r="G9" s="129"/>
      <c r="H9" s="129"/>
      <c r="I9" s="130"/>
      <c r="J9" s="125"/>
      <c r="K9" s="125"/>
      <c r="L9" s="125"/>
      <c r="M9" s="125"/>
      <c r="N9" s="125"/>
      <c r="O9" s="125"/>
      <c r="P9" s="125"/>
      <c r="Q9" s="125"/>
      <c r="R9" s="125"/>
      <c r="S9" s="125"/>
      <c r="T9" s="129"/>
      <c r="U9" s="129"/>
      <c r="V9" s="129"/>
      <c r="W9" s="124"/>
      <c r="X9" s="124"/>
      <c r="Y9" s="124"/>
      <c r="Z9" s="124"/>
      <c r="AA9" s="124"/>
      <c r="AB9" s="124"/>
      <c r="AC9" s="124"/>
    </row>
    <row r="10" spans="1:276" s="13" customFormat="1" ht="39" thickBot="1">
      <c r="A10" s="114"/>
      <c r="B10" s="133"/>
      <c r="C10" s="46" t="s">
        <v>13</v>
      </c>
      <c r="D10" s="46" t="s">
        <v>14</v>
      </c>
      <c r="E10" s="46" t="s">
        <v>1077</v>
      </c>
      <c r="F10" s="46" t="s">
        <v>15</v>
      </c>
      <c r="G10" s="46" t="s">
        <v>16</v>
      </c>
      <c r="H10" s="46" t="s">
        <v>17</v>
      </c>
      <c r="I10" s="130"/>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0.5">
      <c r="A11" s="107" t="s">
        <v>1235</v>
      </c>
      <c r="B11" s="107" t="s">
        <v>1231</v>
      </c>
      <c r="C11" s="105" t="str">
        <f>VLOOKUP(E11,Hoja2!A$2:C$82,2,0)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1" s="111" t="str">
        <f>VLOOKUP(E11,Hoja2!A$2:C$82,3,0)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1" s="110" t="s">
        <v>1038</v>
      </c>
      <c r="F11" s="110" t="s">
        <v>1197</v>
      </c>
      <c r="G11" s="64" t="str">
        <f>VLOOKUP(H11,Hoja1!A$1:G$445,2,0)</f>
        <v>Modeduras</v>
      </c>
      <c r="H11" s="50" t="s">
        <v>79</v>
      </c>
      <c r="I11" s="64" t="str">
        <f>VLOOKUP(H11,Hoja1!A$2:G$445,3,0)</f>
        <v>Lesiones, tejidos, muerte, enfermedades infectocontagiosas</v>
      </c>
      <c r="J11" s="65"/>
      <c r="K11" s="64" t="str">
        <f>VLOOKUP(H11,Hoja1!A$2:G$445,4,0)</f>
        <v>N/A</v>
      </c>
      <c r="L11" s="64" t="str">
        <f>VLOOKUP(H11,Hoja1!A$2:G$445,5,0)</f>
        <v>N/A</v>
      </c>
      <c r="M11" s="65">
        <v>2</v>
      </c>
      <c r="N11" s="52">
        <v>3</v>
      </c>
      <c r="O11" s="52">
        <v>25</v>
      </c>
      <c r="P11" s="52">
        <f>M11*N11</f>
        <v>6</v>
      </c>
      <c r="Q11" s="52">
        <f>O11*P11</f>
        <v>150</v>
      </c>
      <c r="R11" s="53" t="str">
        <f>IF(P11=40,"MA-40",IF(P11=30,"MA-30",IF(P11=20,"A-20",IF(P11=10,"A-10",IF(P11=24,"MA-24",IF(P11=18,"A-18",IF(P11=12,"A-12",IF(P11=6,"M-6",IF(P11=8,"M-8",IF(P11=6,"M-6",IF(P11=4,"B-4",IF(P11=2,"B-2",))))))))))))</f>
        <v>M-6</v>
      </c>
      <c r="S11" s="54" t="str">
        <f t="shared" ref="S11:S23" si="0">IF(Q11&lt;=20,"IV",IF(Q11&lt;=120,"III",IF(Q11&lt;=500,"II",IF(Q11&lt;=4000,"I"))))</f>
        <v>II</v>
      </c>
      <c r="T11" s="55" t="str">
        <f>IF(S11=0,"",IF(S11="IV","Aceptable",IF(S11="III","Mejorable",IF(S11="II","No Aceptable o Aceptable Con Control Especifico",IF(S11="I","No Aceptable","")))))</f>
        <v>No Aceptable o Aceptable Con Control Especifico</v>
      </c>
      <c r="U11" s="65"/>
      <c r="V11" s="64" t="str">
        <f>VLOOKUP(H11,Hoja1!A$2:G$445,6,0)</f>
        <v>Posibles enfermedades</v>
      </c>
      <c r="W11" s="56"/>
      <c r="X11" s="56"/>
      <c r="Y11" s="56"/>
      <c r="Z11" s="48"/>
      <c r="AA11" s="48" t="str">
        <f>VLOOKUP(H11,Hoja1!A$2:G$445,7,0)</f>
        <v xml:space="preserve">Riesgo Biológico, Autocuidado y/o Uso y manejo adecuado de E.P.P.
</v>
      </c>
      <c r="AB11" s="73" t="s">
        <v>1240</v>
      </c>
      <c r="AC11" s="105"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08"/>
      <c r="B12" s="108"/>
      <c r="C12" s="87"/>
      <c r="D12" s="85"/>
      <c r="E12" s="84"/>
      <c r="F12" s="84"/>
      <c r="G12" s="64" t="str">
        <f>VLOOKUP(H12,Hoja1!A$1:G$445,2,0)</f>
        <v>Bacteria</v>
      </c>
      <c r="H12" s="50" t="s">
        <v>108</v>
      </c>
      <c r="I12" s="64" t="str">
        <f>VLOOKUP(H12,Hoja1!A$2:G$445,3,0)</f>
        <v>Infecciones producidas por Bacterianas</v>
      </c>
      <c r="J12" s="57"/>
      <c r="K12" s="64" t="str">
        <f>VLOOKUP(H12,Hoja1!A$2:G$445,4,0)</f>
        <v>Inspecciones planeadas e inspecciones no planeadas, procedimientos de programas de seguridad y salud en el trabajo</v>
      </c>
      <c r="L12" s="64" t="str">
        <f>VLOOKUP(H12,Hoja1!A$2:G$445,5,0)</f>
        <v>Programa de vacunación, bota pantalon, overol, guantes, tapabocas, mascarillas con filtos</v>
      </c>
      <c r="M12" s="57">
        <v>2</v>
      </c>
      <c r="N12" s="58">
        <v>3</v>
      </c>
      <c r="O12" s="58">
        <v>10</v>
      </c>
      <c r="P12" s="52">
        <f t="shared" ref="P12:P23" si="1">M12*N12</f>
        <v>6</v>
      </c>
      <c r="Q12" s="52">
        <f t="shared" ref="Q12:Q23" si="2">O12*P12</f>
        <v>60</v>
      </c>
      <c r="R12" s="59" t="str">
        <f t="shared" ref="R12:R23" si="3">IF(P12=40,"MA-40",IF(P12=30,"MA-30",IF(P12=20,"A-20",IF(P12=10,"A-10",IF(P12=24,"MA-24",IF(P12=18,"A-18",IF(P12=12,"A-12",IF(P12=6,"M-6",IF(P12=8,"M-8",IF(P12=6,"M-6",IF(P12=4,"B-4",IF(P12=2,"B-2",))))))))))))</f>
        <v>M-6</v>
      </c>
      <c r="S12" s="60" t="str">
        <f t="shared" si="0"/>
        <v>III</v>
      </c>
      <c r="T12" s="61" t="str">
        <f t="shared" ref="T12:T23" si="4">IF(S12=0,"",IF(S12="IV","Aceptable",IF(S12="III","Mejorable",IF(S12="II","No Aceptable o Aceptable Con Control Especifico",IF(S12="I","No Aceptable","")))))</f>
        <v>Mejorable</v>
      </c>
      <c r="U12" s="57"/>
      <c r="V12" s="64" t="str">
        <f>VLOOKUP(H12,Hoja1!A$2:G$445,6,0)</f>
        <v xml:space="preserve">Enfermedades Infectocontagiosas
</v>
      </c>
      <c r="W12" s="62"/>
      <c r="X12" s="62"/>
      <c r="Y12" s="62"/>
      <c r="Z12" s="63"/>
      <c r="AA12" s="48" t="str">
        <f>VLOOKUP(H12,Hoja1!A$2:G$445,7,0)</f>
        <v xml:space="preserve">Riesgo Biológico, Autocuidado y/o Uso y manejo adecuado de E.P.P.
</v>
      </c>
      <c r="AB12" s="89" t="s">
        <v>1233</v>
      </c>
      <c r="AC12" s="8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08"/>
      <c r="B13" s="108"/>
      <c r="C13" s="87"/>
      <c r="D13" s="85"/>
      <c r="E13" s="84"/>
      <c r="F13" s="84"/>
      <c r="G13" s="64" t="str">
        <f>VLOOKUP(H13,Hoja1!A$1:G$445,2,0)</f>
        <v>Virus</v>
      </c>
      <c r="H13" s="50" t="s">
        <v>120</v>
      </c>
      <c r="I13" s="64" t="str">
        <f>VLOOKUP(H13,Hoja1!A$2:G$445,3,0)</f>
        <v>Infecciones Virales</v>
      </c>
      <c r="J13" s="57"/>
      <c r="K13" s="64" t="str">
        <f>VLOOKUP(H13,Hoja1!A$2:G$445,4,0)</f>
        <v>Inspecciones planeadas e inspecciones no planeadas, procedimientos de programas de seguridad y salud en el trabajo</v>
      </c>
      <c r="L13" s="64" t="str">
        <f>VLOOKUP(H13,Hoja1!A$2:G$445,5,0)</f>
        <v>Programa de vacunación, bota pantalon, overol, guantes, tapabocas, mascarillas con filtos</v>
      </c>
      <c r="M13" s="57">
        <v>2</v>
      </c>
      <c r="N13" s="58">
        <v>3</v>
      </c>
      <c r="O13" s="58">
        <v>10</v>
      </c>
      <c r="P13" s="52">
        <f t="shared" si="1"/>
        <v>6</v>
      </c>
      <c r="Q13" s="52">
        <f t="shared" si="2"/>
        <v>60</v>
      </c>
      <c r="R13" s="59" t="str">
        <f t="shared" si="3"/>
        <v>M-6</v>
      </c>
      <c r="S13" s="60" t="str">
        <f t="shared" si="0"/>
        <v>III</v>
      </c>
      <c r="T13" s="61" t="str">
        <f t="shared" si="4"/>
        <v>Mejorable</v>
      </c>
      <c r="U13" s="57"/>
      <c r="V13" s="64" t="str">
        <f>VLOOKUP(H13,Hoja1!A$2:G$445,6,0)</f>
        <v xml:space="preserve">Enfermedades Infectocontagiosas
</v>
      </c>
      <c r="W13" s="62"/>
      <c r="X13" s="62"/>
      <c r="Y13" s="62"/>
      <c r="Z13" s="63"/>
      <c r="AA13" s="48" t="str">
        <f>VLOOKUP(H13,Hoja1!A$2:G$445,7,0)</f>
        <v xml:space="preserve">Riesgo Biológico, Autocuidado y/o Uso y manejo adecuado de E.P.P.
</v>
      </c>
      <c r="AB13" s="90"/>
      <c r="AC13" s="8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08"/>
      <c r="B14" s="108"/>
      <c r="C14" s="87"/>
      <c r="D14" s="85"/>
      <c r="E14" s="84"/>
      <c r="F14" s="84"/>
      <c r="G14" s="64" t="str">
        <f>VLOOKUP(H14,Hoja1!A$1:G$445,2,0)</f>
        <v>INFRAROJA, ULTRAVIOLETA, VISIBLE, RADIOFRECUENCIA, MICROONDAS, LASER</v>
      </c>
      <c r="H14" s="50" t="s">
        <v>67</v>
      </c>
      <c r="I14" s="64" t="str">
        <f>VLOOKUP(H14,Hoja1!A$2:G$445,3,0)</f>
        <v>CÁNCER, LESIONES DÉRMICAS Y OCULARES</v>
      </c>
      <c r="J14" s="57"/>
      <c r="K14" s="64" t="str">
        <f>VLOOKUP(H14,Hoja1!A$2:G$445,4,0)</f>
        <v>Inspecciones planeadas e inspecciones no planeadas, procedimientos de programas de seguridad y salud en el trabajo</v>
      </c>
      <c r="L14" s="64" t="str">
        <f>VLOOKUP(H14,Hoja1!A$2:G$445,5,0)</f>
        <v>PROGRAMA BLOQUEADOR SOLAR</v>
      </c>
      <c r="M14" s="57">
        <v>2</v>
      </c>
      <c r="N14" s="58">
        <v>4</v>
      </c>
      <c r="O14" s="58">
        <v>10</v>
      </c>
      <c r="P14" s="52">
        <f t="shared" si="1"/>
        <v>8</v>
      </c>
      <c r="Q14" s="52">
        <f t="shared" si="2"/>
        <v>80</v>
      </c>
      <c r="R14" s="59" t="str">
        <f t="shared" si="3"/>
        <v>M-8</v>
      </c>
      <c r="S14" s="60" t="str">
        <f t="shared" si="0"/>
        <v>III</v>
      </c>
      <c r="T14" s="61" t="str">
        <f t="shared" si="4"/>
        <v>Mejorable</v>
      </c>
      <c r="U14" s="57"/>
      <c r="V14" s="64" t="str">
        <f>VLOOKUP(H14,Hoja1!A$2:G$445,6,0)</f>
        <v>CÁNCER</v>
      </c>
      <c r="W14" s="62"/>
      <c r="X14" s="62"/>
      <c r="Y14" s="62"/>
      <c r="Z14" s="63"/>
      <c r="AA14" s="48" t="str">
        <f>VLOOKUP(H14,Hoja1!A$2:G$445,7,0)</f>
        <v>N/A</v>
      </c>
      <c r="AB14" s="62" t="s">
        <v>1199</v>
      </c>
      <c r="AC14" s="8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23.25" customHeight="1">
      <c r="A15" s="108"/>
      <c r="B15" s="108"/>
      <c r="C15" s="87"/>
      <c r="D15" s="85"/>
      <c r="E15" s="84"/>
      <c r="F15" s="84"/>
      <c r="G15" s="64" t="str">
        <f>VLOOKUP(H15,Hoja1!A$1:G$445,2,0)</f>
        <v>CONCENTRACIÓN EN ACTIVIDADES DE ALTO DESEMPEÑO MENTAL</v>
      </c>
      <c r="H15" s="50" t="s">
        <v>72</v>
      </c>
      <c r="I15" s="64" t="str">
        <f>VLOOKUP(H15,Hoja1!A$2:G$445,3,0)</f>
        <v>ESTRÉS, CEFALEA, IRRITABILIDAD</v>
      </c>
      <c r="J15" s="57"/>
      <c r="K15" s="64" t="str">
        <f>VLOOKUP(H15,Hoja1!A$2:G$445,4,0)</f>
        <v>N/A</v>
      </c>
      <c r="L15" s="64" t="str">
        <f>VLOOKUP(H15,Hoja1!A$2:G$445,5,0)</f>
        <v>PVE PSICOSOCIAL</v>
      </c>
      <c r="M15" s="57">
        <v>2</v>
      </c>
      <c r="N15" s="58">
        <v>3</v>
      </c>
      <c r="O15" s="58">
        <v>10</v>
      </c>
      <c r="P15" s="52">
        <f t="shared" si="1"/>
        <v>6</v>
      </c>
      <c r="Q15" s="52">
        <f t="shared" si="2"/>
        <v>60</v>
      </c>
      <c r="R15" s="59" t="str">
        <f t="shared" si="3"/>
        <v>M-6</v>
      </c>
      <c r="S15" s="60" t="str">
        <f t="shared" si="0"/>
        <v>III</v>
      </c>
      <c r="T15" s="61" t="str">
        <f t="shared" si="4"/>
        <v>Mejorable</v>
      </c>
      <c r="U15" s="57"/>
      <c r="V15" s="64" t="str">
        <f>VLOOKUP(H15,Hoja1!A$2:G$445,6,0)</f>
        <v>ESTRÉS</v>
      </c>
      <c r="W15" s="62"/>
      <c r="X15" s="62"/>
      <c r="Y15" s="62"/>
      <c r="Z15" s="63"/>
      <c r="AA15" s="48" t="str">
        <f>VLOOKUP(H15,Hoja1!A$2:G$445,7,0)</f>
        <v>N/A</v>
      </c>
      <c r="AB15" s="88" t="s">
        <v>1200</v>
      </c>
      <c r="AC15" s="8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23.25" customHeight="1">
      <c r="A16" s="108"/>
      <c r="B16" s="108"/>
      <c r="C16" s="87"/>
      <c r="D16" s="85"/>
      <c r="E16" s="84"/>
      <c r="F16" s="84"/>
      <c r="G16" s="64" t="str">
        <f>VLOOKUP(H16,Hoja1!A$1:G$445,2,0)</f>
        <v>NATURALEZA DE LA TAREA</v>
      </c>
      <c r="H16" s="50" t="s">
        <v>76</v>
      </c>
      <c r="I16" s="64" t="str">
        <f>VLOOKUP(H16,Hoja1!A$2:G$445,3,0)</f>
        <v>ESTRÉS,  TRANSTORNOS DEL SUEÑO</v>
      </c>
      <c r="J16" s="57"/>
      <c r="K16" s="64" t="str">
        <f>VLOOKUP(H16,Hoja1!A$2:G$445,4,0)</f>
        <v>N/A</v>
      </c>
      <c r="L16" s="64" t="str">
        <f>VLOOKUP(H16,Hoja1!A$2:G$445,5,0)</f>
        <v>PVE PSICOSOCIAL</v>
      </c>
      <c r="M16" s="57">
        <v>2</v>
      </c>
      <c r="N16" s="58">
        <v>3</v>
      </c>
      <c r="O16" s="58">
        <v>10</v>
      </c>
      <c r="P16" s="52">
        <f t="shared" si="1"/>
        <v>6</v>
      </c>
      <c r="Q16" s="52">
        <f t="shared" si="2"/>
        <v>60</v>
      </c>
      <c r="R16" s="59" t="str">
        <f t="shared" si="3"/>
        <v>M-6</v>
      </c>
      <c r="S16" s="60" t="str">
        <f t="shared" si="0"/>
        <v>III</v>
      </c>
      <c r="T16" s="61" t="str">
        <f t="shared" si="4"/>
        <v>Mejorable</v>
      </c>
      <c r="U16" s="57"/>
      <c r="V16" s="64" t="str">
        <f>VLOOKUP(H16,Hoja1!A$2:G$445,6,0)</f>
        <v>ESTRÉS</v>
      </c>
      <c r="W16" s="62"/>
      <c r="X16" s="62"/>
      <c r="Y16" s="62"/>
      <c r="Z16" s="63"/>
      <c r="AA16" s="48" t="str">
        <f>VLOOKUP(H16,Hoja1!A$2:G$445,7,0)</f>
        <v>N/A</v>
      </c>
      <c r="AB16" s="89"/>
      <c r="AC16" s="8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23.25" customHeight="1">
      <c r="A17" s="108"/>
      <c r="B17" s="108"/>
      <c r="C17" s="87"/>
      <c r="D17" s="85"/>
      <c r="E17" s="84"/>
      <c r="F17" s="84"/>
      <c r="G17" s="64" t="str">
        <f>VLOOKUP(H17,Hoja1!A$1:G$445,2,0)</f>
        <v xml:space="preserve"> ALTA CONCENTRACIÓN</v>
      </c>
      <c r="H17" s="50" t="s">
        <v>88</v>
      </c>
      <c r="I17" s="64" t="str">
        <f>VLOOKUP(H17,Hoja1!A$2:G$445,3,0)</f>
        <v>ESTRÉS, DEPRESIÓN, TRANSTORNOS DEL SUEÑO, AUSENCIA DE ATENCIÓN</v>
      </c>
      <c r="J17" s="57"/>
      <c r="K17" s="64" t="str">
        <f>VLOOKUP(H17,Hoja1!A$2:G$445,4,0)</f>
        <v>N/A</v>
      </c>
      <c r="L17" s="64" t="str">
        <f>VLOOKUP(H17,Hoja1!A$2:G$445,5,0)</f>
        <v>PVE PSICOSOCIAL</v>
      </c>
      <c r="M17" s="57">
        <v>2</v>
      </c>
      <c r="N17" s="58">
        <v>3</v>
      </c>
      <c r="O17" s="58">
        <v>10</v>
      </c>
      <c r="P17" s="52">
        <f t="shared" si="1"/>
        <v>6</v>
      </c>
      <c r="Q17" s="52">
        <f t="shared" si="2"/>
        <v>60</v>
      </c>
      <c r="R17" s="59" t="str">
        <f t="shared" si="3"/>
        <v>M-6</v>
      </c>
      <c r="S17" s="60" t="str">
        <f t="shared" si="0"/>
        <v>III</v>
      </c>
      <c r="T17" s="61" t="str">
        <f t="shared" si="4"/>
        <v>Mejorable</v>
      </c>
      <c r="U17" s="57"/>
      <c r="V17" s="64" t="str">
        <f>VLOOKUP(H17,Hoja1!A$2:G$445,6,0)</f>
        <v>ESTRÉS, ALTERACIÓN DEL SISTEMA NERVIOSO</v>
      </c>
      <c r="W17" s="62"/>
      <c r="X17" s="62"/>
      <c r="Y17" s="62"/>
      <c r="Z17" s="63"/>
      <c r="AA17" s="48" t="str">
        <f>VLOOKUP(H17,Hoja1!A$2:G$445,7,0)</f>
        <v>N/A</v>
      </c>
      <c r="AB17" s="90"/>
      <c r="AC17" s="8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5.5" customHeight="1">
      <c r="A18" s="108"/>
      <c r="B18" s="108"/>
      <c r="C18" s="87"/>
      <c r="D18" s="85"/>
      <c r="E18" s="84"/>
      <c r="F18" s="84"/>
      <c r="G18" s="64" t="str">
        <f>VLOOKUP(H18,Hoja1!A$1:G$445,2,0)</f>
        <v>Forzadas, Prolongadas</v>
      </c>
      <c r="H18" s="50" t="s">
        <v>40</v>
      </c>
      <c r="I18" s="64" t="str">
        <f>VLOOKUP(H18,Hoja1!A$2:G$445,3,0)</f>
        <v xml:space="preserve">Lesiones osteomusculares, lesiones osteoarticulares
</v>
      </c>
      <c r="J18" s="57"/>
      <c r="K18" s="64" t="str">
        <f>VLOOKUP(H18,Hoja1!A$2:G$445,4,0)</f>
        <v>Inspecciones planeadas e inspecciones no planeadas, procedimientos de programas de seguridad y salud en el trabajo</v>
      </c>
      <c r="L18" s="64" t="str">
        <f>VLOOKUP(H18,Hoja1!A$2:G$445,5,0)</f>
        <v>PVE Biomecánico, programa pausas activas, exámenes periódicos, recomendaciones, control de posturas</v>
      </c>
      <c r="M18" s="57">
        <v>2</v>
      </c>
      <c r="N18" s="58">
        <v>3</v>
      </c>
      <c r="O18" s="58">
        <v>25</v>
      </c>
      <c r="P18" s="52">
        <f t="shared" si="1"/>
        <v>6</v>
      </c>
      <c r="Q18" s="52">
        <f t="shared" si="2"/>
        <v>150</v>
      </c>
      <c r="R18" s="59" t="str">
        <f t="shared" si="3"/>
        <v>M-6</v>
      </c>
      <c r="S18" s="60" t="str">
        <f t="shared" si="0"/>
        <v>II</v>
      </c>
      <c r="T18" s="61" t="str">
        <f t="shared" si="4"/>
        <v>No Aceptable o Aceptable Con Control Especifico</v>
      </c>
      <c r="U18" s="57"/>
      <c r="V18" s="64" t="str">
        <f>VLOOKUP(H18,Hoja1!A$2:G$445,6,0)</f>
        <v>Enfermedades Osteomusculares</v>
      </c>
      <c r="W18" s="62"/>
      <c r="X18" s="62"/>
      <c r="Y18" s="62"/>
      <c r="Z18" s="63"/>
      <c r="AA18" s="48" t="str">
        <f>VLOOKUP(H18,Hoja1!A$2:G$445,7,0)</f>
        <v>Prevención en lesiones osteomusculares, líderes de pausas activas</v>
      </c>
      <c r="AB18" s="62" t="s">
        <v>1202</v>
      </c>
      <c r="AC18" s="8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8.25">
      <c r="A19" s="108"/>
      <c r="B19" s="108"/>
      <c r="C19" s="87"/>
      <c r="D19" s="85"/>
      <c r="E19" s="84"/>
      <c r="F19" s="84"/>
      <c r="G19" s="64" t="str">
        <f>VLOOKUP(H19,Hoja1!A$1:G$445,2,0)</f>
        <v>Movimientos repetitivos, Miembros Superiores</v>
      </c>
      <c r="H19" s="50" t="s">
        <v>47</v>
      </c>
      <c r="I19" s="64" t="str">
        <f>VLOOKUP(H19,Hoja1!A$2:G$445,3,0)</f>
        <v>Lesiones Musculoesqueléticas</v>
      </c>
      <c r="J19" s="57"/>
      <c r="K19" s="64" t="str">
        <f>VLOOKUP(H19,Hoja1!A$2:G$445,4,0)</f>
        <v>N/A</v>
      </c>
      <c r="L19" s="64" t="str">
        <f>VLOOKUP(H19,Hoja1!A$2:G$445,5,0)</f>
        <v>PVE BIomécanico, programa pausas activas, examenes periódicos, recomendaicones, control de posturas</v>
      </c>
      <c r="M19" s="57">
        <v>2</v>
      </c>
      <c r="N19" s="58">
        <v>3</v>
      </c>
      <c r="O19" s="58">
        <v>10</v>
      </c>
      <c r="P19" s="52">
        <f t="shared" si="1"/>
        <v>6</v>
      </c>
      <c r="Q19" s="52">
        <f t="shared" si="2"/>
        <v>60</v>
      </c>
      <c r="R19" s="59" t="str">
        <f t="shared" si="3"/>
        <v>M-6</v>
      </c>
      <c r="S19" s="60" t="str">
        <f t="shared" si="0"/>
        <v>III</v>
      </c>
      <c r="T19" s="61" t="str">
        <f t="shared" si="4"/>
        <v>Mejorable</v>
      </c>
      <c r="U19" s="57"/>
      <c r="V19" s="64" t="str">
        <f>VLOOKUP(H19,Hoja1!A$2:G$445,6,0)</f>
        <v>Enfermedades musculoesqueleticas</v>
      </c>
      <c r="W19" s="62"/>
      <c r="X19" s="62"/>
      <c r="Y19" s="62"/>
      <c r="Z19" s="63"/>
      <c r="AA19" s="48" t="str">
        <f>VLOOKUP(H19,Hoja1!A$2:G$445,7,0)</f>
        <v>Prevención en lesiones osteomusculares, líderes de pausas activas</v>
      </c>
      <c r="AB19" s="62" t="s">
        <v>1201</v>
      </c>
      <c r="AC19" s="8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08"/>
      <c r="B20" s="108"/>
      <c r="C20" s="87"/>
      <c r="D20" s="85"/>
      <c r="E20" s="84"/>
      <c r="F20" s="84"/>
      <c r="G20" s="64" t="str">
        <f>VLOOKUP(H20,Hoja1!A$1:G$445,2,0)</f>
        <v>Atropellamiento, Envestir</v>
      </c>
      <c r="H20" s="50" t="s">
        <v>1187</v>
      </c>
      <c r="I20" s="64" t="str">
        <f>VLOOKUP(H20,Hoja1!A$2:G$445,3,0)</f>
        <v>Lesiones, pérdidas materiales, muerte</v>
      </c>
      <c r="J20" s="57"/>
      <c r="K20" s="64" t="str">
        <f>VLOOKUP(H20,Hoja1!A$2:G$445,4,0)</f>
        <v>Inspecciones planeadas e inspecciones no planeadas, procedimientos de programas de seguridad y salud en el trabajo</v>
      </c>
      <c r="L20" s="64" t="str">
        <f>VLOOKUP(H20,Hoja1!A$2:G$445,5,0)</f>
        <v>Programa de seguridad vial, señalización</v>
      </c>
      <c r="M20" s="57">
        <v>2</v>
      </c>
      <c r="N20" s="58">
        <v>4</v>
      </c>
      <c r="O20" s="58">
        <v>60</v>
      </c>
      <c r="P20" s="52">
        <f t="shared" si="1"/>
        <v>8</v>
      </c>
      <c r="Q20" s="52">
        <f t="shared" si="2"/>
        <v>480</v>
      </c>
      <c r="R20" s="59" t="str">
        <f t="shared" si="3"/>
        <v>M-8</v>
      </c>
      <c r="S20" s="60" t="str">
        <f t="shared" si="0"/>
        <v>II</v>
      </c>
      <c r="T20" s="61" t="str">
        <f t="shared" si="4"/>
        <v>No Aceptable o Aceptable Con Control Especifico</v>
      </c>
      <c r="U20" s="57"/>
      <c r="V20" s="64" t="str">
        <f>VLOOKUP(H20,Hoja1!A$2:G$445,6,0)</f>
        <v>Muerte</v>
      </c>
      <c r="W20" s="62"/>
      <c r="X20" s="62"/>
      <c r="Y20" s="62"/>
      <c r="Z20" s="63"/>
      <c r="AA20" s="48" t="str">
        <f>VLOOKUP(H20,Hoja1!A$2:G$445,7,0)</f>
        <v>Seguridad vial y manejo defensivo, aseguramiento de áreas de trabajo</v>
      </c>
      <c r="AB20" s="62" t="s">
        <v>1203</v>
      </c>
      <c r="AC20" s="8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108"/>
      <c r="B21" s="108"/>
      <c r="C21" s="87"/>
      <c r="D21" s="85"/>
      <c r="E21" s="84"/>
      <c r="F21" s="84"/>
      <c r="G21" s="64" t="str">
        <f>VLOOKUP(H21,Hoja1!A$1:G$445,2,0)</f>
        <v>Superficies de trabajo irregulares o deslizantes</v>
      </c>
      <c r="H21" s="50" t="s">
        <v>597</v>
      </c>
      <c r="I21" s="64" t="str">
        <f>VLOOKUP(H21,Hoja1!A$2:G$445,3,0)</f>
        <v>Caidas del mismo nivel, fracturas, golpe con objetos, caídas de objetos, obstrucción de rutas de evacuación</v>
      </c>
      <c r="J21" s="57"/>
      <c r="K21" s="64" t="str">
        <f>VLOOKUP(H21,Hoja1!A$2:G$445,4,0)</f>
        <v>N/A</v>
      </c>
      <c r="L21" s="64" t="str">
        <f>VLOOKUP(H21,Hoja1!A$2:G$445,5,0)</f>
        <v>N/A</v>
      </c>
      <c r="M21" s="57">
        <v>2</v>
      </c>
      <c r="N21" s="58">
        <v>3</v>
      </c>
      <c r="O21" s="58">
        <v>25</v>
      </c>
      <c r="P21" s="52">
        <f t="shared" si="1"/>
        <v>6</v>
      </c>
      <c r="Q21" s="52">
        <f t="shared" si="2"/>
        <v>150</v>
      </c>
      <c r="R21" s="59" t="str">
        <f t="shared" si="3"/>
        <v>M-6</v>
      </c>
      <c r="S21" s="60" t="str">
        <f t="shared" si="0"/>
        <v>II</v>
      </c>
      <c r="T21" s="61" t="str">
        <f t="shared" si="4"/>
        <v>No Aceptable o Aceptable Con Control Especifico</v>
      </c>
      <c r="U21" s="57"/>
      <c r="V21" s="64" t="str">
        <f>VLOOKUP(H21,Hoja1!A$2:G$445,6,0)</f>
        <v>Caídas de distinto nivel</v>
      </c>
      <c r="W21" s="62"/>
      <c r="X21" s="62"/>
      <c r="Y21" s="62"/>
      <c r="Z21" s="63"/>
      <c r="AA21" s="48" t="str">
        <f>VLOOKUP(H21,Hoja1!A$2:G$445,7,0)</f>
        <v>Pautas Básicas en orden y aseo en el lugar de trabajo, actos y condiciones inseguras</v>
      </c>
      <c r="AB21" s="62" t="s">
        <v>1211</v>
      </c>
      <c r="AC21" s="8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3.75">
      <c r="A22" s="108"/>
      <c r="B22" s="108"/>
      <c r="C22" s="87"/>
      <c r="D22" s="85"/>
      <c r="E22" s="84"/>
      <c r="F22" s="84"/>
      <c r="G22" s="64" t="str">
        <f>VLOOKUP(H22,Hoja1!A$1:G$445,2,0)</f>
        <v>Atraco, golpiza, atentados y secuestrados</v>
      </c>
      <c r="H22" s="50" t="s">
        <v>57</v>
      </c>
      <c r="I22" s="64" t="str">
        <f>VLOOKUP(H22,Hoja1!A$2:G$445,3,0)</f>
        <v>Estrés, golpes, Secuestros</v>
      </c>
      <c r="J22" s="57"/>
      <c r="K22" s="64" t="str">
        <f>VLOOKUP(H22,Hoja1!A$2:G$445,4,0)</f>
        <v>Inspecciones planeadas e inspecciones no planeadas, procedimientos de programas de seguridad y salud en el trabajo</v>
      </c>
      <c r="L22" s="64" t="str">
        <f>VLOOKUP(H22,Hoja1!A$2:G$445,5,0)</f>
        <v xml:space="preserve">Uniformes Corporativos, Caquetas corporativas, Carnetización
</v>
      </c>
      <c r="M22" s="57">
        <v>2</v>
      </c>
      <c r="N22" s="58">
        <v>4</v>
      </c>
      <c r="O22" s="58">
        <v>60</v>
      </c>
      <c r="P22" s="52">
        <f t="shared" si="1"/>
        <v>8</v>
      </c>
      <c r="Q22" s="52">
        <f t="shared" si="2"/>
        <v>480</v>
      </c>
      <c r="R22" s="59" t="str">
        <f t="shared" si="3"/>
        <v>M-8</v>
      </c>
      <c r="S22" s="60" t="str">
        <f t="shared" si="0"/>
        <v>II</v>
      </c>
      <c r="T22" s="61" t="str">
        <f t="shared" si="4"/>
        <v>No Aceptable o Aceptable Con Control Especifico</v>
      </c>
      <c r="U22" s="57"/>
      <c r="V22" s="64" t="str">
        <f>VLOOKUP(H22,Hoja1!A$2:G$445,6,0)</f>
        <v>Secuestros</v>
      </c>
      <c r="W22" s="62"/>
      <c r="X22" s="62"/>
      <c r="Y22" s="62"/>
      <c r="Z22" s="63"/>
      <c r="AA22" s="48" t="str">
        <f>VLOOKUP(H22,Hoja1!A$2:G$445,7,0)</f>
        <v>N/A</v>
      </c>
      <c r="AB22" s="62" t="s">
        <v>1204</v>
      </c>
      <c r="AC22" s="8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109"/>
      <c r="B23" s="109"/>
      <c r="C23" s="136"/>
      <c r="D23" s="135"/>
      <c r="E23" s="134"/>
      <c r="F23" s="134"/>
      <c r="G23" s="64" t="str">
        <f>VLOOKUP(H23,Hoja1!A$1:G$445,2,0)</f>
        <v>SISMOS, INCENDIOS, INUNDACIONES, TERREMOTOS, VENDAVALES, DERRUMBE</v>
      </c>
      <c r="H23" s="50" t="s">
        <v>62</v>
      </c>
      <c r="I23" s="64" t="str">
        <f>VLOOKUP(H23,Hoja1!A$2:G$445,3,0)</f>
        <v>SISMOS, INCENDIOS, INUNDACIONES, TERREMOTOS, VENDAVALES</v>
      </c>
      <c r="J23" s="57"/>
      <c r="K23" s="64" t="str">
        <f>VLOOKUP(H23,Hoja1!A$2:G$445,4,0)</f>
        <v>Inspecciones planeadas e inspecciones no planeadas, procedimientos de programas de seguridad y salud en el trabajo</v>
      </c>
      <c r="L23" s="64" t="str">
        <f>VLOOKUP(H23,Hoja1!A$2:G$445,5,0)</f>
        <v>BRIGADAS DE EMERGENCIAS</v>
      </c>
      <c r="M23" s="57">
        <v>2</v>
      </c>
      <c r="N23" s="58">
        <v>1</v>
      </c>
      <c r="O23" s="58">
        <v>100</v>
      </c>
      <c r="P23" s="52">
        <f t="shared" si="1"/>
        <v>2</v>
      </c>
      <c r="Q23" s="52">
        <f t="shared" si="2"/>
        <v>200</v>
      </c>
      <c r="R23" s="59" t="str">
        <f t="shared" si="3"/>
        <v>B-2</v>
      </c>
      <c r="S23" s="60" t="str">
        <f t="shared" si="0"/>
        <v>II</v>
      </c>
      <c r="T23" s="61" t="str">
        <f t="shared" si="4"/>
        <v>No Aceptable o Aceptable Con Control Especifico</v>
      </c>
      <c r="U23" s="57"/>
      <c r="V23" s="64" t="str">
        <f>VLOOKUP(H23,Hoja1!A$2:G$445,6,0)</f>
        <v>MUERTE</v>
      </c>
      <c r="W23" s="62"/>
      <c r="X23" s="62"/>
      <c r="Y23" s="62"/>
      <c r="Z23" s="63" t="s">
        <v>1206</v>
      </c>
      <c r="AA23" s="48" t="str">
        <f>VLOOKUP(H23,Hoja1!A$2:G$445,7,0)</f>
        <v>ENTRENAMIENTO DE LA BRIGADA; DIVULGACIÓN DE PLAN DE EMERGENCIA</v>
      </c>
      <c r="AB23" s="62" t="s">
        <v>1205</v>
      </c>
      <c r="AC23" s="103"/>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sheetData>
  <mergeCells count="25">
    <mergeCell ref="AC11:AC23"/>
    <mergeCell ref="AB15:AB17"/>
    <mergeCell ref="AB12:AB13"/>
    <mergeCell ref="E5:G5"/>
    <mergeCell ref="B11:B23"/>
    <mergeCell ref="M8:S9"/>
    <mergeCell ref="T8:T9"/>
    <mergeCell ref="U8:V9"/>
    <mergeCell ref="W8:AC9"/>
    <mergeCell ref="J8:L9"/>
    <mergeCell ref="A11:A23"/>
    <mergeCell ref="F11:F23"/>
    <mergeCell ref="E11:E23"/>
    <mergeCell ref="D11:D23"/>
    <mergeCell ref="C11:C23"/>
    <mergeCell ref="C2:D2"/>
    <mergeCell ref="E2:I2"/>
    <mergeCell ref="E3:I3"/>
    <mergeCell ref="C4:D4"/>
    <mergeCell ref="E4:I4"/>
    <mergeCell ref="A8:A10"/>
    <mergeCell ref="B8:B10"/>
    <mergeCell ref="C8:F9"/>
    <mergeCell ref="G8:H9"/>
    <mergeCell ref="I8:I10"/>
  </mergeCells>
  <conditionalFormatting sqref="O11:O23">
    <cfRule type="cellIs" priority="13" stopIfTrue="1" operator="equal">
      <formula>"10, 25, 50, 100"</formula>
    </cfRule>
  </conditionalFormatting>
  <conditionalFormatting sqref="T1:T10 T24:T1048576">
    <cfRule type="containsText" dxfId="35" priority="10" operator="containsText" text="No Aceptable o Aceptable con Control Especifico">
      <formula>NOT(ISERROR(SEARCH("No Aceptable o Aceptable con Control Especifico",T1)))</formula>
    </cfRule>
    <cfRule type="containsText" dxfId="34" priority="11" operator="containsText" text="No Aceptable">
      <formula>NOT(ISERROR(SEARCH("No Aceptable",T1)))</formula>
    </cfRule>
    <cfRule type="containsText" dxfId="33" priority="12" operator="containsText" text="No Aceptable o Aceptable con Control Especifico">
      <formula>NOT(ISERROR(SEARCH("No Aceptable o Aceptable con Control Especifico",T1)))</formula>
    </cfRule>
  </conditionalFormatting>
  <conditionalFormatting sqref="S1:S10 S24:S1048576">
    <cfRule type="cellIs" dxfId="32" priority="9" operator="equal">
      <formula>"II"</formula>
    </cfRule>
  </conditionalFormatting>
  <conditionalFormatting sqref="S11:S23">
    <cfRule type="cellIs" dxfId="31" priority="5" stopIfTrue="1" operator="equal">
      <formula>"IV"</formula>
    </cfRule>
    <cfRule type="cellIs" dxfId="30" priority="6" stopIfTrue="1" operator="equal">
      <formula>"III"</formula>
    </cfRule>
    <cfRule type="cellIs" dxfId="29" priority="7" stopIfTrue="1" operator="equal">
      <formula>"II"</formula>
    </cfRule>
    <cfRule type="cellIs" dxfId="28" priority="8" stopIfTrue="1" operator="equal">
      <formula>"I"</formula>
    </cfRule>
  </conditionalFormatting>
  <conditionalFormatting sqref="T11:T23">
    <cfRule type="cellIs" dxfId="27" priority="3" stopIfTrue="1" operator="equal">
      <formula>"No Aceptable"</formula>
    </cfRule>
    <cfRule type="cellIs" dxfId="26" priority="4" stopIfTrue="1" operator="equal">
      <formula>"Aceptable"</formula>
    </cfRule>
  </conditionalFormatting>
  <conditionalFormatting sqref="T11:T23">
    <cfRule type="cellIs" dxfId="25" priority="2" stopIfTrue="1" operator="equal">
      <formula>"No Aceptable o Aceptable Con Control Especifico"</formula>
    </cfRule>
  </conditionalFormatting>
  <conditionalFormatting sqref="T11:T23">
    <cfRule type="containsText" dxfId="24"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Hoja1!$A$2:$A$445</xm:f>
          </x14:formula1>
          <xm:sqref>H11:H23</xm:sqref>
        </x14:dataValidation>
        <x14:dataValidation type="list" allowBlank="1" showInputMessage="1" showErrorMessage="1">
          <x14:formula1>
            <xm:f>Hoja2!$A$2:$A$82</xm:f>
          </x14:formula1>
          <xm:sqref>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2"/>
  <sheetViews>
    <sheetView showGridLines="0" topLeftCell="V21" zoomScale="80" zoomScaleNormal="80" workbookViewId="0">
      <selection activeCell="AC21" sqref="AC21:AC36"/>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26"/>
      <c r="D2" s="126"/>
      <c r="E2" s="115" t="s">
        <v>1236</v>
      </c>
      <c r="F2" s="116"/>
      <c r="G2" s="116"/>
      <c r="H2" s="116"/>
      <c r="I2" s="117"/>
      <c r="J2" s="9"/>
      <c r="K2" s="9"/>
      <c r="L2" s="9"/>
      <c r="M2" s="8"/>
      <c r="N2" s="8"/>
      <c r="O2" s="8"/>
      <c r="P2" s="8"/>
      <c r="Q2" s="8"/>
      <c r="R2" s="8"/>
      <c r="S2" s="8"/>
      <c r="T2" s="8"/>
      <c r="U2" s="9"/>
      <c r="V2" s="8"/>
      <c r="W2" s="8"/>
      <c r="X2" s="8"/>
      <c r="Y2" s="8"/>
      <c r="Z2" s="8"/>
      <c r="AA2" s="10"/>
    </row>
    <row r="3" spans="1:276" s="6" customFormat="1" ht="15" customHeight="1">
      <c r="A3" s="5"/>
      <c r="C3" s="11"/>
      <c r="D3" s="8"/>
      <c r="E3" s="118" t="s">
        <v>1237</v>
      </c>
      <c r="F3" s="119"/>
      <c r="G3" s="119"/>
      <c r="H3" s="119"/>
      <c r="I3" s="120"/>
      <c r="J3" s="9"/>
      <c r="K3" s="9"/>
      <c r="L3" s="9"/>
      <c r="M3" s="8"/>
      <c r="N3" s="8"/>
      <c r="O3" s="8"/>
      <c r="P3" s="8"/>
      <c r="Q3" s="8"/>
      <c r="R3" s="8"/>
      <c r="S3" s="8"/>
      <c r="T3" s="8"/>
      <c r="U3" s="9"/>
      <c r="V3" s="8"/>
      <c r="W3" s="8"/>
      <c r="X3" s="8"/>
      <c r="Y3" s="8"/>
      <c r="Z3" s="8"/>
      <c r="AA3" s="10"/>
    </row>
    <row r="4" spans="1:276" s="6" customFormat="1" ht="15" customHeight="1" thickBot="1">
      <c r="A4" s="5"/>
      <c r="C4" s="126"/>
      <c r="D4" s="126"/>
      <c r="E4" s="121" t="s">
        <v>1238</v>
      </c>
      <c r="F4" s="122"/>
      <c r="G4" s="122"/>
      <c r="H4" s="122"/>
      <c r="I4" s="123"/>
      <c r="J4" s="9"/>
      <c r="K4" s="9"/>
      <c r="L4" s="9"/>
      <c r="M4" s="8"/>
      <c r="N4" s="8"/>
      <c r="O4" s="8"/>
      <c r="P4" s="8"/>
      <c r="Q4" s="8"/>
      <c r="R4" s="8"/>
      <c r="S4" s="8"/>
      <c r="T4" s="8"/>
      <c r="U4" s="9"/>
      <c r="V4" s="8"/>
      <c r="W4" s="8"/>
      <c r="X4" s="8"/>
      <c r="Y4" s="8"/>
      <c r="Z4" s="8"/>
      <c r="AA4" s="10"/>
    </row>
    <row r="5" spans="1:276" s="6" customFormat="1" ht="11.25" customHeight="1">
      <c r="A5" s="5"/>
      <c r="C5" s="11"/>
      <c r="D5" s="8"/>
      <c r="E5" s="127"/>
      <c r="F5" s="127"/>
      <c r="G5" s="127"/>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12" t="s">
        <v>11</v>
      </c>
      <c r="B8" s="131" t="s">
        <v>12</v>
      </c>
      <c r="C8" s="128" t="s">
        <v>0</v>
      </c>
      <c r="D8" s="128"/>
      <c r="E8" s="128"/>
      <c r="F8" s="128"/>
      <c r="G8" s="125" t="s">
        <v>1</v>
      </c>
      <c r="H8" s="129"/>
      <c r="I8" s="130" t="s">
        <v>2</v>
      </c>
      <c r="J8" s="125" t="s">
        <v>3</v>
      </c>
      <c r="K8" s="125"/>
      <c r="L8" s="125"/>
      <c r="M8" s="125" t="s">
        <v>4</v>
      </c>
      <c r="N8" s="125"/>
      <c r="O8" s="125"/>
      <c r="P8" s="125"/>
      <c r="Q8" s="125"/>
      <c r="R8" s="125"/>
      <c r="S8" s="125"/>
      <c r="T8" s="125" t="s">
        <v>5</v>
      </c>
      <c r="U8" s="125" t="s">
        <v>6</v>
      </c>
      <c r="V8" s="129"/>
      <c r="W8" s="124" t="s">
        <v>7</v>
      </c>
      <c r="X8" s="124"/>
      <c r="Y8" s="124"/>
      <c r="Z8" s="124"/>
      <c r="AA8" s="124"/>
      <c r="AB8" s="124"/>
      <c r="AC8" s="124"/>
    </row>
    <row r="9" spans="1:276" ht="15.75" customHeight="1" thickBot="1">
      <c r="A9" s="113"/>
      <c r="B9" s="132"/>
      <c r="C9" s="128"/>
      <c r="D9" s="128"/>
      <c r="E9" s="128"/>
      <c r="F9" s="128"/>
      <c r="G9" s="129"/>
      <c r="H9" s="129"/>
      <c r="I9" s="130"/>
      <c r="J9" s="125"/>
      <c r="K9" s="125"/>
      <c r="L9" s="125"/>
      <c r="M9" s="125"/>
      <c r="N9" s="125"/>
      <c r="O9" s="125"/>
      <c r="P9" s="125"/>
      <c r="Q9" s="125"/>
      <c r="R9" s="125"/>
      <c r="S9" s="125"/>
      <c r="T9" s="129"/>
      <c r="U9" s="129"/>
      <c r="V9" s="129"/>
      <c r="W9" s="124"/>
      <c r="X9" s="124"/>
      <c r="Y9" s="124"/>
      <c r="Z9" s="124"/>
      <c r="AA9" s="124"/>
      <c r="AB9" s="124"/>
      <c r="AC9" s="124"/>
    </row>
    <row r="10" spans="1:276" s="13" customFormat="1" ht="39" thickBot="1">
      <c r="A10" s="114"/>
      <c r="B10" s="133"/>
      <c r="C10" s="46" t="s">
        <v>13</v>
      </c>
      <c r="D10" s="46" t="s">
        <v>14</v>
      </c>
      <c r="E10" s="46" t="s">
        <v>1077</v>
      </c>
      <c r="F10" s="46" t="s">
        <v>15</v>
      </c>
      <c r="G10" s="46" t="s">
        <v>16</v>
      </c>
      <c r="H10" s="46" t="s">
        <v>17</v>
      </c>
      <c r="I10" s="130"/>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8.5" customHeight="1">
      <c r="A11" s="107" t="s">
        <v>1239</v>
      </c>
      <c r="B11" s="107" t="s">
        <v>1231</v>
      </c>
      <c r="C11" s="105" t="str">
        <f>VLOOKUP(E11,Hoja2!A$2:C$82,2,0)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111" t="str">
        <f>VLOOKUP(E11,Hoja2!A$2:C$82,3,0)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110" t="s">
        <v>1071</v>
      </c>
      <c r="F11" s="110" t="s">
        <v>1208</v>
      </c>
      <c r="G11" s="64" t="str">
        <f>VLOOKUP(H11,Hoja1!A$1:G$445,2,0)</f>
        <v>Bacterias</v>
      </c>
      <c r="H11" s="50" t="s">
        <v>113</v>
      </c>
      <c r="I11" s="64" t="str">
        <f>VLOOKUP(H11,Hoja1!A$2:G$445,3,0)</f>
        <v>Infecciones Bacterianas</v>
      </c>
      <c r="J11" s="65"/>
      <c r="K11" s="64" t="str">
        <f>VLOOKUP(H11,Hoja1!A$2:G$445,4,0)</f>
        <v>N/A</v>
      </c>
      <c r="L11" s="64" t="str">
        <f>VLOOKUP(H11,Hoja1!A$2:G$445,5,0)</f>
        <v>Vacunación</v>
      </c>
      <c r="M11" s="65">
        <v>2</v>
      </c>
      <c r="N11" s="52">
        <v>3</v>
      </c>
      <c r="O11" s="52">
        <v>10</v>
      </c>
      <c r="P11" s="52">
        <f>M11*N11</f>
        <v>6</v>
      </c>
      <c r="Q11" s="52">
        <f>O11*P11</f>
        <v>60</v>
      </c>
      <c r="R11" s="53" t="str">
        <f>IF(P11=40,"MA-40",IF(P11=30,"MA-30",IF(P11=20,"A-20",IF(P11=10,"A-10",IF(P11=24,"MA-24",IF(P11=18,"A-18",IF(P11=12,"A-12",IF(P11=6,"M-6",IF(P11=8,"M-8",IF(P11=6,"M-6",IF(P11=4,"B-4",IF(P11=2,"B-2",))))))))))))</f>
        <v>M-6</v>
      </c>
      <c r="S11" s="54" t="str">
        <f t="shared" ref="S11:S52" si="0">IF(Q11&lt;=20,"IV",IF(Q11&lt;=120,"III",IF(Q11&lt;=500,"II",IF(Q11&lt;=4000,"I"))))</f>
        <v>III</v>
      </c>
      <c r="T11" s="55" t="str">
        <f>IF(S11=0,"",IF(S11="IV","Aceptable",IF(S11="III","Mejorable",IF(S11="II","No Aceptable o Aceptable Con Control Especifico",IF(S11="I","No Aceptable","")))))</f>
        <v>Mejorable</v>
      </c>
      <c r="U11" s="104">
        <v>1</v>
      </c>
      <c r="V11" s="64" t="str">
        <f>VLOOKUP(H11,Hoja1!A$2:G$445,6,0)</f>
        <v xml:space="preserve">Enfermedades Infectocontagiosas
</v>
      </c>
      <c r="W11" s="56"/>
      <c r="X11" s="56"/>
      <c r="Y11" s="56"/>
      <c r="Z11" s="48"/>
      <c r="AA11" s="48" t="str">
        <f>VLOOKUP(H11,Hoja1!A$2:G$445,7,0)</f>
        <v>Autocuidado</v>
      </c>
      <c r="AB11" s="104" t="s">
        <v>1233</v>
      </c>
      <c r="AC11" s="105"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8.5" customHeight="1">
      <c r="A12" s="108"/>
      <c r="B12" s="108"/>
      <c r="C12" s="87"/>
      <c r="D12" s="85"/>
      <c r="E12" s="84"/>
      <c r="F12" s="84"/>
      <c r="G12" s="64" t="str">
        <f>VLOOKUP(H12,Hoja1!A$1:G$445,2,0)</f>
        <v>Virus</v>
      </c>
      <c r="H12" s="50" t="s">
        <v>122</v>
      </c>
      <c r="I12" s="64" t="str">
        <f>VLOOKUP(H12,Hoja1!A$2:G$445,3,0)</f>
        <v>Infecciones Virales</v>
      </c>
      <c r="J12" s="57"/>
      <c r="K12" s="64" t="str">
        <f>VLOOKUP(H12,Hoja1!A$2:G$445,4,0)</f>
        <v>N/A</v>
      </c>
      <c r="L12" s="64" t="str">
        <f>VLOOKUP(H12,Hoja1!A$2:G$445,5,0)</f>
        <v>Vacunación</v>
      </c>
      <c r="M12" s="57">
        <v>2</v>
      </c>
      <c r="N12" s="58">
        <v>3</v>
      </c>
      <c r="O12" s="58">
        <v>10</v>
      </c>
      <c r="P12" s="52">
        <f t="shared" ref="P12:P52" si="1">M12*N12</f>
        <v>6</v>
      </c>
      <c r="Q12" s="52">
        <f t="shared" ref="Q12:Q52" si="2">O12*P12</f>
        <v>60</v>
      </c>
      <c r="R12" s="59" t="str">
        <f t="shared" ref="R12:R52" si="3">IF(P12=40,"MA-40",IF(P12=30,"MA-30",IF(P12=20,"A-20",IF(P12=10,"A-10",IF(P12=24,"MA-24",IF(P12=18,"A-18",IF(P12=12,"A-12",IF(P12=6,"M-6",IF(P12=8,"M-8",IF(P12=6,"M-6",IF(P12=4,"B-4",IF(P12=2,"B-2",))))))))))))</f>
        <v>M-6</v>
      </c>
      <c r="S12" s="60" t="str">
        <f t="shared" si="0"/>
        <v>III</v>
      </c>
      <c r="T12" s="61" t="str">
        <f t="shared" ref="T12:T52" si="4">IF(S12=0,"",IF(S12="IV","Aceptable",IF(S12="III","Mejorable",IF(S12="II","No Aceptable o Aceptable Con Control Especifico",IF(S12="I","No Aceptable","")))))</f>
        <v>Mejorable</v>
      </c>
      <c r="U12" s="89"/>
      <c r="V12" s="64" t="str">
        <f>VLOOKUP(H12,Hoja1!A$2:G$445,6,0)</f>
        <v xml:space="preserve">Enfermedades Infectocontagiosas
</v>
      </c>
      <c r="W12" s="62"/>
      <c r="X12" s="62"/>
      <c r="Y12" s="62"/>
      <c r="Z12" s="63"/>
      <c r="AA12" s="48" t="str">
        <f>VLOOKUP(H12,Hoja1!A$2:G$445,7,0)</f>
        <v>Autocuidado</v>
      </c>
      <c r="AB12" s="90"/>
      <c r="AC12" s="8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08"/>
      <c r="B13" s="108"/>
      <c r="C13" s="87"/>
      <c r="D13" s="85"/>
      <c r="E13" s="84"/>
      <c r="F13" s="84"/>
      <c r="G13" s="64" t="str">
        <f>VLOOKUP(H13,Hoja1!A$1:G$445,2,0)</f>
        <v>INFRAROJA, ULTRAVIOLETA, VISIBLE, RADIOFRECUENCIA, MICROONDAS, LASER</v>
      </c>
      <c r="H13" s="50" t="s">
        <v>67</v>
      </c>
      <c r="I13" s="64" t="str">
        <f>VLOOKUP(H13,Hoja1!A$2:G$445,3,0)</f>
        <v>CÁNCER, LESIONES DÉRMICAS Y OCULARES</v>
      </c>
      <c r="J13" s="57"/>
      <c r="K13" s="64" t="str">
        <f>VLOOKUP(H13,Hoja1!A$2:G$445,4,0)</f>
        <v>Inspecciones planeadas e inspecciones no planeadas, procedimientos de programas de seguridad y salud en el trabajo</v>
      </c>
      <c r="L13" s="64" t="str">
        <f>VLOOKUP(H13,Hoja1!A$2:G$445,5,0)</f>
        <v>PROGRAMA BLOQUEADOR SOLAR</v>
      </c>
      <c r="M13" s="57">
        <v>2</v>
      </c>
      <c r="N13" s="58">
        <v>2</v>
      </c>
      <c r="O13" s="58">
        <v>10</v>
      </c>
      <c r="P13" s="52">
        <f t="shared" si="1"/>
        <v>4</v>
      </c>
      <c r="Q13" s="52">
        <f t="shared" si="2"/>
        <v>40</v>
      </c>
      <c r="R13" s="59" t="str">
        <f t="shared" si="3"/>
        <v>B-4</v>
      </c>
      <c r="S13" s="60" t="str">
        <f t="shared" si="0"/>
        <v>III</v>
      </c>
      <c r="T13" s="61" t="str">
        <f t="shared" si="4"/>
        <v>Mejorable</v>
      </c>
      <c r="U13" s="89"/>
      <c r="V13" s="64" t="str">
        <f>VLOOKUP(H13,Hoja1!A$2:G$445,6,0)</f>
        <v>CÁNCER</v>
      </c>
      <c r="W13" s="62"/>
      <c r="X13" s="62"/>
      <c r="Y13" s="62"/>
      <c r="Z13" s="63"/>
      <c r="AA13" s="48" t="str">
        <f>VLOOKUP(H13,Hoja1!A$2:G$445,7,0)</f>
        <v>N/A</v>
      </c>
      <c r="AB13" s="62" t="s">
        <v>1199</v>
      </c>
      <c r="AC13" s="8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9" customHeight="1">
      <c r="A14" s="108"/>
      <c r="B14" s="108"/>
      <c r="C14" s="87"/>
      <c r="D14" s="85"/>
      <c r="E14" s="84"/>
      <c r="F14" s="84"/>
      <c r="G14" s="64" t="str">
        <f>VLOOKUP(H14,Hoja1!A$1:G$445,2,0)</f>
        <v>CONCENTRACIÓN EN ACTIVIDADES DE ALTO DESEMPEÑO MENTAL</v>
      </c>
      <c r="H14" s="50" t="s">
        <v>72</v>
      </c>
      <c r="I14" s="64" t="str">
        <f>VLOOKUP(H14,Hoja1!A$2:G$445,3,0)</f>
        <v>ESTRÉS, CEFALEA, IRRITABILIDAD</v>
      </c>
      <c r="J14" s="57"/>
      <c r="K14" s="64" t="str">
        <f>VLOOKUP(H14,Hoja1!A$2:G$445,4,0)</f>
        <v>N/A</v>
      </c>
      <c r="L14" s="64" t="str">
        <f>VLOOKUP(H14,Hoja1!A$2:G$445,5,0)</f>
        <v>PVE PSICOSOCIAL</v>
      </c>
      <c r="M14" s="57">
        <v>2</v>
      </c>
      <c r="N14" s="58">
        <v>3</v>
      </c>
      <c r="O14" s="58">
        <v>10</v>
      </c>
      <c r="P14" s="52">
        <f t="shared" si="1"/>
        <v>6</v>
      </c>
      <c r="Q14" s="52">
        <f t="shared" si="2"/>
        <v>60</v>
      </c>
      <c r="R14" s="59" t="str">
        <f t="shared" si="3"/>
        <v>M-6</v>
      </c>
      <c r="S14" s="60" t="str">
        <f t="shared" si="0"/>
        <v>III</v>
      </c>
      <c r="T14" s="61" t="str">
        <f t="shared" si="4"/>
        <v>Mejorable</v>
      </c>
      <c r="U14" s="89"/>
      <c r="V14" s="64" t="str">
        <f>VLOOKUP(H14,Hoja1!A$2:G$445,6,0)</f>
        <v>ESTRÉS</v>
      </c>
      <c r="W14" s="62"/>
      <c r="X14" s="62"/>
      <c r="Y14" s="62"/>
      <c r="Z14" s="63"/>
      <c r="AA14" s="48" t="str">
        <f>VLOOKUP(H14,Hoja1!A$2:G$445,7,0)</f>
        <v>N/A</v>
      </c>
      <c r="AB14" s="88" t="s">
        <v>1200</v>
      </c>
      <c r="AC14" s="8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9" customHeight="1">
      <c r="A15" s="108"/>
      <c r="B15" s="108"/>
      <c r="C15" s="87"/>
      <c r="D15" s="85"/>
      <c r="E15" s="84"/>
      <c r="F15" s="84"/>
      <c r="G15" s="64" t="str">
        <f>VLOOKUP(H15,Hoja1!A$1:G$445,2,0)</f>
        <v>NATURALEZA DE LA TAREA</v>
      </c>
      <c r="H15" s="50" t="s">
        <v>76</v>
      </c>
      <c r="I15" s="64" t="str">
        <f>VLOOKUP(H15,Hoja1!A$2:G$445,3,0)</f>
        <v>ESTRÉS,  TRANSTORNOS DEL SUEÑO</v>
      </c>
      <c r="J15" s="57"/>
      <c r="K15" s="64" t="str">
        <f>VLOOKUP(H15,Hoja1!A$2:G$445,4,0)</f>
        <v>N/A</v>
      </c>
      <c r="L15" s="64" t="str">
        <f>VLOOKUP(H15,Hoja1!A$2:G$445,5,0)</f>
        <v>PVE PSICOSOCIAL</v>
      </c>
      <c r="M15" s="57">
        <v>2</v>
      </c>
      <c r="N15" s="58">
        <v>3</v>
      </c>
      <c r="O15" s="58">
        <v>10</v>
      </c>
      <c r="P15" s="52">
        <f t="shared" si="1"/>
        <v>6</v>
      </c>
      <c r="Q15" s="52">
        <f t="shared" si="2"/>
        <v>60</v>
      </c>
      <c r="R15" s="59" t="str">
        <f t="shared" si="3"/>
        <v>M-6</v>
      </c>
      <c r="S15" s="60" t="str">
        <f t="shared" si="0"/>
        <v>III</v>
      </c>
      <c r="T15" s="61" t="str">
        <f t="shared" si="4"/>
        <v>Mejorable</v>
      </c>
      <c r="U15" s="89"/>
      <c r="V15" s="64" t="str">
        <f>VLOOKUP(H15,Hoja1!A$2:G$445,6,0)</f>
        <v>ESTRÉS</v>
      </c>
      <c r="W15" s="62"/>
      <c r="X15" s="62"/>
      <c r="Y15" s="62"/>
      <c r="Z15" s="63"/>
      <c r="AA15" s="48" t="str">
        <f>VLOOKUP(H15,Hoja1!A$2:G$445,7,0)</f>
        <v>N/A</v>
      </c>
      <c r="AB15" s="90"/>
      <c r="AC15" s="8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8.25">
      <c r="A16" s="108"/>
      <c r="B16" s="108"/>
      <c r="C16" s="87"/>
      <c r="D16" s="85"/>
      <c r="E16" s="84"/>
      <c r="F16" s="84"/>
      <c r="G16" s="64" t="str">
        <f>VLOOKUP(H16,Hoja1!A$1:G$445,2,0)</f>
        <v>Higiene Muscular</v>
      </c>
      <c r="H16" s="50" t="s">
        <v>483</v>
      </c>
      <c r="I16" s="64" t="str">
        <f>VLOOKUP(H16,Hoja1!A$2:G$445,3,0)</f>
        <v>Lesiones Musculoesqueléticas</v>
      </c>
      <c r="J16" s="57"/>
      <c r="K16" s="64" t="str">
        <f>VLOOKUP(H16,Hoja1!A$2:G$445,4,0)</f>
        <v>N/A</v>
      </c>
      <c r="L16" s="64" t="str">
        <f>VLOOKUP(H16,Hoja1!A$2:G$445,5,0)</f>
        <v>N/A</v>
      </c>
      <c r="M16" s="57">
        <v>2</v>
      </c>
      <c r="N16" s="58">
        <v>3</v>
      </c>
      <c r="O16" s="58">
        <v>10</v>
      </c>
      <c r="P16" s="52">
        <f t="shared" si="1"/>
        <v>6</v>
      </c>
      <c r="Q16" s="52">
        <f t="shared" si="2"/>
        <v>60</v>
      </c>
      <c r="R16" s="59" t="str">
        <f t="shared" si="3"/>
        <v>M-6</v>
      </c>
      <c r="S16" s="60" t="str">
        <f t="shared" si="0"/>
        <v>III</v>
      </c>
      <c r="T16" s="61" t="str">
        <f t="shared" si="4"/>
        <v>Mejorable</v>
      </c>
      <c r="U16" s="89"/>
      <c r="V16" s="64" t="str">
        <f>VLOOKUP(H16,Hoja1!A$2:G$445,6,0)</f>
        <v xml:space="preserve">Enfermedades Osteomusculares
</v>
      </c>
      <c r="W16" s="62"/>
      <c r="X16" s="62"/>
      <c r="Y16" s="62"/>
      <c r="Z16" s="63"/>
      <c r="AA16" s="48" t="str">
        <f>VLOOKUP(H16,Hoja1!A$2:G$445,7,0)</f>
        <v>Prevención en lesiones osteomusculares, líderes de pausas activas</v>
      </c>
      <c r="AB16" s="62" t="s">
        <v>1201</v>
      </c>
      <c r="AC16" s="8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08"/>
      <c r="B17" s="108"/>
      <c r="C17" s="87"/>
      <c r="D17" s="85"/>
      <c r="E17" s="84"/>
      <c r="F17" s="84"/>
      <c r="G17" s="64" t="str">
        <f>VLOOKUP(H17,Hoja1!A$1:G$445,2,0)</f>
        <v>Atropellamiento, Envestir</v>
      </c>
      <c r="H17" s="50" t="s">
        <v>1187</v>
      </c>
      <c r="I17" s="64" t="str">
        <f>VLOOKUP(H17,Hoja1!A$2:G$445,3,0)</f>
        <v>Lesiones, pérdidas materiales, muerte</v>
      </c>
      <c r="J17" s="57"/>
      <c r="K17" s="64" t="str">
        <f>VLOOKUP(H17,Hoja1!A$2:G$445,4,0)</f>
        <v>Inspecciones planeadas e inspecciones no planeadas, procedimientos de programas de seguridad y salud en el trabajo</v>
      </c>
      <c r="L17" s="64" t="str">
        <f>VLOOKUP(H17,Hoja1!A$2:G$445,5,0)</f>
        <v>Programa de seguridad vial, señalización</v>
      </c>
      <c r="M17" s="57">
        <v>2</v>
      </c>
      <c r="N17" s="58">
        <v>2</v>
      </c>
      <c r="O17" s="58">
        <v>60</v>
      </c>
      <c r="P17" s="52">
        <f t="shared" si="1"/>
        <v>4</v>
      </c>
      <c r="Q17" s="52">
        <f t="shared" si="2"/>
        <v>240</v>
      </c>
      <c r="R17" s="59" t="str">
        <f t="shared" si="3"/>
        <v>B-4</v>
      </c>
      <c r="S17" s="60" t="str">
        <f t="shared" si="0"/>
        <v>II</v>
      </c>
      <c r="T17" s="61" t="str">
        <f t="shared" si="4"/>
        <v>No Aceptable o Aceptable Con Control Especifico</v>
      </c>
      <c r="U17" s="89"/>
      <c r="V17" s="64" t="str">
        <f>VLOOKUP(H17,Hoja1!A$2:G$445,6,0)</f>
        <v>Muerte</v>
      </c>
      <c r="W17" s="62"/>
      <c r="X17" s="62"/>
      <c r="Y17" s="62"/>
      <c r="Z17" s="63"/>
      <c r="AA17" s="48" t="str">
        <f>VLOOKUP(H17,Hoja1!A$2:G$445,7,0)</f>
        <v>Seguridad vial y manejo defensivo, aseguramiento de áreas de trabajo</v>
      </c>
      <c r="AB17" s="62" t="s">
        <v>1203</v>
      </c>
      <c r="AC17" s="8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108"/>
      <c r="B18" s="108"/>
      <c r="C18" s="87"/>
      <c r="D18" s="85"/>
      <c r="E18" s="84"/>
      <c r="F18" s="84"/>
      <c r="G18" s="64" t="str">
        <f>VLOOKUP(H18,Hoja1!A$1:G$445,2,0)</f>
        <v>Superficies de trabajo irregulares o deslizantes</v>
      </c>
      <c r="H18" s="50" t="s">
        <v>597</v>
      </c>
      <c r="I18" s="64" t="str">
        <f>VLOOKUP(H18,Hoja1!A$2:G$445,3,0)</f>
        <v>Caidas del mismo nivel, fracturas, golpe con objetos, caídas de objetos, obstrucción de rutas de evacuación</v>
      </c>
      <c r="J18" s="57"/>
      <c r="K18" s="64" t="str">
        <f>VLOOKUP(H18,Hoja1!A$2:G$445,4,0)</f>
        <v>N/A</v>
      </c>
      <c r="L18" s="64" t="str">
        <f>VLOOKUP(H18,Hoja1!A$2:G$445,5,0)</f>
        <v>N/A</v>
      </c>
      <c r="M18" s="57">
        <v>2</v>
      </c>
      <c r="N18" s="58">
        <v>3</v>
      </c>
      <c r="O18" s="58">
        <v>25</v>
      </c>
      <c r="P18" s="52">
        <f t="shared" si="1"/>
        <v>6</v>
      </c>
      <c r="Q18" s="52">
        <f t="shared" si="2"/>
        <v>150</v>
      </c>
      <c r="R18" s="59" t="str">
        <f t="shared" si="3"/>
        <v>M-6</v>
      </c>
      <c r="S18" s="60" t="str">
        <f t="shared" si="0"/>
        <v>II</v>
      </c>
      <c r="T18" s="61" t="str">
        <f t="shared" si="4"/>
        <v>No Aceptable o Aceptable Con Control Especifico</v>
      </c>
      <c r="U18" s="89"/>
      <c r="V18" s="64" t="str">
        <f>VLOOKUP(H18,Hoja1!A$2:G$445,6,0)</f>
        <v>Caídas de distinto nivel</v>
      </c>
      <c r="W18" s="62"/>
      <c r="X18" s="62"/>
      <c r="Y18" s="62"/>
      <c r="Z18" s="63"/>
      <c r="AA18" s="48" t="str">
        <f>VLOOKUP(H18,Hoja1!A$2:G$445,7,0)</f>
        <v>Pautas Básicas en orden y aseo en el lugar de trabajo, actos y condiciones inseguras</v>
      </c>
      <c r="AB18" s="62" t="s">
        <v>1211</v>
      </c>
      <c r="AC18" s="8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3.75">
      <c r="A19" s="108"/>
      <c r="B19" s="108"/>
      <c r="C19" s="87"/>
      <c r="D19" s="85"/>
      <c r="E19" s="84"/>
      <c r="F19" s="84"/>
      <c r="G19" s="64" t="str">
        <f>VLOOKUP(H19,Hoja1!A$1:G$445,2,0)</f>
        <v>Atraco, golpiza, atentados y secuestrados</v>
      </c>
      <c r="H19" s="50" t="s">
        <v>57</v>
      </c>
      <c r="I19" s="64" t="str">
        <f>VLOOKUP(H19,Hoja1!A$2:G$445,3,0)</f>
        <v>Estrés, golpes, Secuestros</v>
      </c>
      <c r="J19" s="57"/>
      <c r="K19" s="64" t="str">
        <f>VLOOKUP(H19,Hoja1!A$2:G$445,4,0)</f>
        <v>Inspecciones planeadas e inspecciones no planeadas, procedimientos de programas de seguridad y salud en el trabajo</v>
      </c>
      <c r="L19" s="64" t="str">
        <f>VLOOKUP(H19,Hoja1!A$2:G$445,5,0)</f>
        <v xml:space="preserve">Uniformes Corporativos, Caquetas corporativas, Carnetización
</v>
      </c>
      <c r="M19" s="57">
        <v>2</v>
      </c>
      <c r="N19" s="58">
        <v>2</v>
      </c>
      <c r="O19" s="58">
        <v>60</v>
      </c>
      <c r="P19" s="52">
        <f t="shared" si="1"/>
        <v>4</v>
      </c>
      <c r="Q19" s="52">
        <f t="shared" si="2"/>
        <v>240</v>
      </c>
      <c r="R19" s="59" t="str">
        <f t="shared" si="3"/>
        <v>B-4</v>
      </c>
      <c r="S19" s="60" t="str">
        <f t="shared" si="0"/>
        <v>II</v>
      </c>
      <c r="T19" s="61" t="str">
        <f t="shared" si="4"/>
        <v>No Aceptable o Aceptable Con Control Especifico</v>
      </c>
      <c r="U19" s="89"/>
      <c r="V19" s="64" t="str">
        <f>VLOOKUP(H19,Hoja1!A$2:G$445,6,0)</f>
        <v>Secuestros</v>
      </c>
      <c r="W19" s="62"/>
      <c r="X19" s="62"/>
      <c r="Y19" s="62"/>
      <c r="Z19" s="63"/>
      <c r="AA19" s="48" t="str">
        <f>VLOOKUP(H19,Hoja1!A$2:G$445,7,0)</f>
        <v>N/A</v>
      </c>
      <c r="AB19" s="62" t="s">
        <v>1204</v>
      </c>
      <c r="AC19" s="8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108"/>
      <c r="B20" s="108"/>
      <c r="C20" s="87"/>
      <c r="D20" s="85"/>
      <c r="E20" s="84"/>
      <c r="F20" s="84"/>
      <c r="G20" s="64" t="str">
        <f>VLOOKUP(H20,Hoja1!A$1:G$445,2,0)</f>
        <v>SISMOS, INCENDIOS, INUNDACIONES, TERREMOTOS, VENDAVALES, DERRUMBE</v>
      </c>
      <c r="H20" s="50" t="s">
        <v>62</v>
      </c>
      <c r="I20" s="64" t="str">
        <f>VLOOKUP(H20,Hoja1!A$2:G$445,3,0)</f>
        <v>SISMOS, INCENDIOS, INUNDACIONES, TERREMOTOS, VENDAVALES</v>
      </c>
      <c r="J20" s="57"/>
      <c r="K20" s="64" t="str">
        <f>VLOOKUP(H20,Hoja1!A$2:G$445,4,0)</f>
        <v>Inspecciones planeadas e inspecciones no planeadas, procedimientos de programas de seguridad y salud en el trabajo</v>
      </c>
      <c r="L20" s="64" t="str">
        <f>VLOOKUP(H20,Hoja1!A$2:G$445,5,0)</f>
        <v>BRIGADAS DE EMERGENCIAS</v>
      </c>
      <c r="M20" s="57">
        <v>2</v>
      </c>
      <c r="N20" s="58">
        <v>1</v>
      </c>
      <c r="O20" s="58">
        <v>100</v>
      </c>
      <c r="P20" s="52">
        <f t="shared" si="1"/>
        <v>2</v>
      </c>
      <c r="Q20" s="52">
        <f t="shared" si="2"/>
        <v>200</v>
      </c>
      <c r="R20" s="59" t="str">
        <f t="shared" si="3"/>
        <v>B-2</v>
      </c>
      <c r="S20" s="60" t="str">
        <f t="shared" si="0"/>
        <v>II</v>
      </c>
      <c r="T20" s="61" t="str">
        <f t="shared" si="4"/>
        <v>No Aceptable o Aceptable Con Control Especifico</v>
      </c>
      <c r="U20" s="90"/>
      <c r="V20" s="64" t="str">
        <f>VLOOKUP(H20,Hoja1!A$2:G$445,6,0)</f>
        <v>MUERTE</v>
      </c>
      <c r="W20" s="62"/>
      <c r="X20" s="62"/>
      <c r="Y20" s="62"/>
      <c r="Z20" s="63" t="s">
        <v>1206</v>
      </c>
      <c r="AA20" s="48" t="str">
        <f>VLOOKUP(H20,Hoja1!A$2:G$445,7,0)</f>
        <v>ENTRENAMIENTO DE LA BRIGADA; DIVULGACIÓN DE PLAN DE EMERGENCIA</v>
      </c>
      <c r="AB20" s="62" t="s">
        <v>1205</v>
      </c>
      <c r="AC20" s="103"/>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6.75" customHeight="1">
      <c r="A21" s="108"/>
      <c r="B21" s="108"/>
      <c r="C21" s="97" t="str">
        <f>VLOOKUP(E21,Hoja2!A$2:C$82,2,0)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21" s="99" t="str">
        <f>VLOOKUP(E21,Hoja2!A$2:C$82,3,0)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21" s="91" t="s">
        <v>1038</v>
      </c>
      <c r="F21" s="91" t="s">
        <v>1208</v>
      </c>
      <c r="G21" s="23" t="str">
        <f>VLOOKUP(H21,Hoja1!A$1:G$445,2,0)</f>
        <v>Bacteria</v>
      </c>
      <c r="H21" s="24" t="s">
        <v>108</v>
      </c>
      <c r="I21" s="23" t="str">
        <f>VLOOKUP(H21,Hoja1!A$2:G$445,3,0)</f>
        <v>Infecciones producidas por Bacterianas</v>
      </c>
      <c r="J21" s="18"/>
      <c r="K21" s="23" t="str">
        <f>VLOOKUP(H21,Hoja1!A$2:G$445,4,0)</f>
        <v>Inspecciones planeadas e inspecciones no planeadas, procedimientos de programas de seguridad y salud en el trabajo</v>
      </c>
      <c r="L21" s="23" t="str">
        <f>VLOOKUP(H21,Hoja1!A$2:G$445,5,0)</f>
        <v>Programa de vacunación, bota pantalon, overol, guantes, tapabocas, mascarillas con filtos</v>
      </c>
      <c r="M21" s="18">
        <v>2</v>
      </c>
      <c r="N21" s="19">
        <v>3</v>
      </c>
      <c r="O21" s="19">
        <v>10</v>
      </c>
      <c r="P21" s="26">
        <f t="shared" si="1"/>
        <v>6</v>
      </c>
      <c r="Q21" s="26">
        <f t="shared" si="2"/>
        <v>60</v>
      </c>
      <c r="R21" s="33" t="str">
        <f t="shared" si="3"/>
        <v>M-6</v>
      </c>
      <c r="S21" s="35" t="str">
        <f t="shared" si="0"/>
        <v>III</v>
      </c>
      <c r="T21" s="37" t="str">
        <f t="shared" si="4"/>
        <v>Mejorable</v>
      </c>
      <c r="U21" s="94">
        <v>4</v>
      </c>
      <c r="V21" s="23" t="str">
        <f>VLOOKUP(H21,Hoja1!A$2:G$445,6,0)</f>
        <v xml:space="preserve">Enfermedades Infectocontagiosas
</v>
      </c>
      <c r="W21" s="20"/>
      <c r="X21" s="20"/>
      <c r="Y21" s="20"/>
      <c r="Z21" s="17"/>
      <c r="AA21" s="22" t="str">
        <f>VLOOKUP(H21,Hoja1!A$2:G$445,7,0)</f>
        <v xml:space="preserve">Riesgo Biológico, Autocuidado y/o Uso y manejo adecuado de E.P.P.
</v>
      </c>
      <c r="AB21" s="94" t="s">
        <v>1233</v>
      </c>
      <c r="AC21" s="76" t="s">
        <v>1207</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36.75" customHeight="1">
      <c r="A22" s="108"/>
      <c r="B22" s="108"/>
      <c r="C22" s="77"/>
      <c r="D22" s="100"/>
      <c r="E22" s="92"/>
      <c r="F22" s="92"/>
      <c r="G22" s="23" t="str">
        <f>VLOOKUP(H22,Hoja1!A$1:G$445,2,0)</f>
        <v>Virus</v>
      </c>
      <c r="H22" s="24" t="s">
        <v>120</v>
      </c>
      <c r="I22" s="23" t="str">
        <f>VLOOKUP(H22,Hoja1!A$2:G$445,3,0)</f>
        <v>Infecciones Virales</v>
      </c>
      <c r="J22" s="18"/>
      <c r="K22" s="23" t="str">
        <f>VLOOKUP(H22,Hoja1!A$2:G$445,4,0)</f>
        <v>Inspecciones planeadas e inspecciones no planeadas, procedimientos de programas de seguridad y salud en el trabajo</v>
      </c>
      <c r="L22" s="23" t="str">
        <f>VLOOKUP(H22,Hoja1!A$2:G$445,5,0)</f>
        <v>Programa de vacunación, bota pantalon, overol, guantes, tapabocas, mascarillas con filtos</v>
      </c>
      <c r="M22" s="18">
        <v>2</v>
      </c>
      <c r="N22" s="19">
        <v>3</v>
      </c>
      <c r="O22" s="19">
        <v>10</v>
      </c>
      <c r="P22" s="26">
        <f t="shared" si="1"/>
        <v>6</v>
      </c>
      <c r="Q22" s="26">
        <f t="shared" si="2"/>
        <v>60</v>
      </c>
      <c r="R22" s="33" t="str">
        <f t="shared" si="3"/>
        <v>M-6</v>
      </c>
      <c r="S22" s="35" t="str">
        <f t="shared" si="0"/>
        <v>III</v>
      </c>
      <c r="T22" s="37" t="str">
        <f t="shared" si="4"/>
        <v>Mejorable</v>
      </c>
      <c r="U22" s="95"/>
      <c r="V22" s="23" t="str">
        <f>VLOOKUP(H22,Hoja1!A$2:G$445,6,0)</f>
        <v xml:space="preserve">Enfermedades Infectocontagiosas
</v>
      </c>
      <c r="W22" s="20"/>
      <c r="X22" s="20"/>
      <c r="Y22" s="20"/>
      <c r="Z22" s="17"/>
      <c r="AA22" s="22" t="str">
        <f>VLOOKUP(H22,Hoja1!A$2:G$445,7,0)</f>
        <v xml:space="preserve">Riesgo Biológico, Autocuidado y/o Uso y manejo adecuado de E.P.P.
</v>
      </c>
      <c r="AB22" s="96"/>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108"/>
      <c r="B23" s="108"/>
      <c r="C23" s="77"/>
      <c r="D23" s="100"/>
      <c r="E23" s="92"/>
      <c r="F23" s="92"/>
      <c r="G23" s="23" t="str">
        <f>VLOOKUP(H23,Hoja1!A$1:G$445,2,0)</f>
        <v>INFRAROJA, ULTRAVIOLETA, VISIBLE, RADIOFRECUENCIA, MICROONDAS, LASER</v>
      </c>
      <c r="H23" s="24" t="s">
        <v>67</v>
      </c>
      <c r="I23" s="23" t="str">
        <f>VLOOKUP(H23,Hoja1!A$2:G$445,3,0)</f>
        <v>CÁNCER, LESIONES DÉRMICAS Y OCULARES</v>
      </c>
      <c r="J23" s="18"/>
      <c r="K23" s="23" t="str">
        <f>VLOOKUP(H23,Hoja1!A$2:G$445,4,0)</f>
        <v>Inspecciones planeadas e inspecciones no planeadas, procedimientos de programas de seguridad y salud en el trabajo</v>
      </c>
      <c r="L23" s="23" t="str">
        <f>VLOOKUP(H23,Hoja1!A$2:G$445,5,0)</f>
        <v>PROGRAMA BLOQUEADOR SOLAR</v>
      </c>
      <c r="M23" s="18">
        <v>2</v>
      </c>
      <c r="N23" s="19">
        <v>3</v>
      </c>
      <c r="O23" s="19">
        <v>10</v>
      </c>
      <c r="P23" s="26">
        <f t="shared" si="1"/>
        <v>6</v>
      </c>
      <c r="Q23" s="26">
        <f t="shared" si="2"/>
        <v>60</v>
      </c>
      <c r="R23" s="33" t="str">
        <f t="shared" si="3"/>
        <v>M-6</v>
      </c>
      <c r="S23" s="35" t="str">
        <f t="shared" si="0"/>
        <v>III</v>
      </c>
      <c r="T23" s="37" t="str">
        <f t="shared" si="4"/>
        <v>Mejorable</v>
      </c>
      <c r="U23" s="95"/>
      <c r="V23" s="23" t="str">
        <f>VLOOKUP(H23,Hoja1!A$2:G$445,6,0)</f>
        <v>CÁNCER</v>
      </c>
      <c r="W23" s="20"/>
      <c r="X23" s="20"/>
      <c r="Y23" s="20"/>
      <c r="Z23" s="17"/>
      <c r="AA23" s="22" t="str">
        <f>VLOOKUP(H23,Hoja1!A$2:G$445,7,0)</f>
        <v>N/A</v>
      </c>
      <c r="AB23" s="20" t="s">
        <v>1199</v>
      </c>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5.5">
      <c r="A24" s="108"/>
      <c r="B24" s="108"/>
      <c r="C24" s="77"/>
      <c r="D24" s="100"/>
      <c r="E24" s="92"/>
      <c r="F24" s="92"/>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1"/>
        <v>6</v>
      </c>
      <c r="Q24" s="26">
        <f t="shared" si="2"/>
        <v>60</v>
      </c>
      <c r="R24" s="33" t="str">
        <f t="shared" si="3"/>
        <v>M-6</v>
      </c>
      <c r="S24" s="35" t="str">
        <f t="shared" si="0"/>
        <v>III</v>
      </c>
      <c r="T24" s="37" t="str">
        <f t="shared" si="4"/>
        <v>Mejorable</v>
      </c>
      <c r="U24" s="95"/>
      <c r="V24" s="23" t="str">
        <f>VLOOKUP(H24,Hoja1!A$2:G$445,6,0)</f>
        <v>ESTRÉS</v>
      </c>
      <c r="W24" s="20"/>
      <c r="X24" s="20"/>
      <c r="Y24" s="20"/>
      <c r="Z24" s="17"/>
      <c r="AA24" s="22" t="str">
        <f>VLOOKUP(H24,Hoja1!A$2:G$445,7,0)</f>
        <v>N/A</v>
      </c>
      <c r="AB24" s="94" t="s">
        <v>1200</v>
      </c>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15">
      <c r="A25" s="108"/>
      <c r="B25" s="108"/>
      <c r="C25" s="77"/>
      <c r="D25" s="100"/>
      <c r="E25" s="92"/>
      <c r="F25" s="92"/>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1"/>
        <v>6</v>
      </c>
      <c r="Q25" s="26">
        <f t="shared" si="2"/>
        <v>60</v>
      </c>
      <c r="R25" s="33" t="str">
        <f t="shared" si="3"/>
        <v>M-6</v>
      </c>
      <c r="S25" s="35" t="str">
        <f t="shared" si="0"/>
        <v>III</v>
      </c>
      <c r="T25" s="37" t="str">
        <f t="shared" si="4"/>
        <v>Mejorable</v>
      </c>
      <c r="U25" s="95"/>
      <c r="V25" s="23" t="str">
        <f>VLOOKUP(H25,Hoja1!A$2:G$445,6,0)</f>
        <v>ESTRÉS</v>
      </c>
      <c r="W25" s="20"/>
      <c r="X25" s="20"/>
      <c r="Y25" s="20"/>
      <c r="Z25" s="17"/>
      <c r="AA25" s="22" t="str">
        <f>VLOOKUP(H25,Hoja1!A$2:G$445,7,0)</f>
        <v>N/A</v>
      </c>
      <c r="AB25" s="95"/>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25.5">
      <c r="A26" s="108"/>
      <c r="B26" s="108"/>
      <c r="C26" s="77"/>
      <c r="D26" s="100"/>
      <c r="E26" s="92"/>
      <c r="F26" s="92"/>
      <c r="G26" s="23" t="str">
        <f>VLOOKUP(H26,Hoja1!A$1:G$445,2,0)</f>
        <v xml:space="preserve"> ALTA CONCENTRACIÓN</v>
      </c>
      <c r="H26" s="24" t="s">
        <v>88</v>
      </c>
      <c r="I26" s="23" t="str">
        <f>VLOOKUP(H26,Hoja1!A$2:G$445,3,0)</f>
        <v>ESTRÉS, DEPRESIÓN, TRANSTORNOS DEL SUEÑO, AUSENCIA DE ATENCIÓN</v>
      </c>
      <c r="J26" s="18"/>
      <c r="K26" s="23" t="str">
        <f>VLOOKUP(H26,Hoja1!A$2:G$445,4,0)</f>
        <v>N/A</v>
      </c>
      <c r="L26" s="23" t="str">
        <f>VLOOKUP(H26,Hoja1!A$2:G$445,5,0)</f>
        <v>PVE PSICOSOCIAL</v>
      </c>
      <c r="M26" s="18">
        <v>2</v>
      </c>
      <c r="N26" s="19">
        <v>3</v>
      </c>
      <c r="O26" s="19">
        <v>10</v>
      </c>
      <c r="P26" s="26">
        <f t="shared" si="1"/>
        <v>6</v>
      </c>
      <c r="Q26" s="26">
        <f t="shared" si="2"/>
        <v>60</v>
      </c>
      <c r="R26" s="33" t="str">
        <f t="shared" si="3"/>
        <v>M-6</v>
      </c>
      <c r="S26" s="35" t="str">
        <f t="shared" si="0"/>
        <v>III</v>
      </c>
      <c r="T26" s="37" t="str">
        <f t="shared" si="4"/>
        <v>Mejorable</v>
      </c>
      <c r="U26" s="95"/>
      <c r="V26" s="23" t="str">
        <f>VLOOKUP(H26,Hoja1!A$2:G$445,6,0)</f>
        <v>ESTRÉS, ALTERACIÓN DEL SISTEMA NERVIOSO</v>
      </c>
      <c r="W26" s="20"/>
      <c r="X26" s="20"/>
      <c r="Y26" s="20"/>
      <c r="Z26" s="17"/>
      <c r="AA26" s="22" t="str">
        <f>VLOOKUP(H26,Hoja1!A$2:G$445,7,0)</f>
        <v>N/A</v>
      </c>
      <c r="AB26" s="96"/>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08"/>
      <c r="B27" s="108"/>
      <c r="C27" s="77"/>
      <c r="D27" s="100"/>
      <c r="E27" s="92"/>
      <c r="F27" s="92"/>
      <c r="G27" s="23" t="str">
        <f>VLOOKUP(H27,Hoja1!A$1:G$445,2,0)</f>
        <v>Forzadas, Prolongadas</v>
      </c>
      <c r="H27" s="24" t="s">
        <v>40</v>
      </c>
      <c r="I27" s="23" t="str">
        <f>VLOOKUP(H27,Hoja1!A$2:G$445,3,0)</f>
        <v xml:space="preserve">Lesiones osteomusculares, lesiones osteoarticulares
</v>
      </c>
      <c r="J27" s="18"/>
      <c r="K27" s="23" t="str">
        <f>VLOOKUP(H27,Hoja1!A$2:G$445,4,0)</f>
        <v>Inspecciones planeadas e inspecciones no planeadas, procedimientos de programas de seguridad y salud en el trabajo</v>
      </c>
      <c r="L27" s="23" t="str">
        <f>VLOOKUP(H27,Hoja1!A$2:G$445,5,0)</f>
        <v>PVE Biomecánico, programa pausas activas, exámenes periódicos, recomendaciones, control de posturas</v>
      </c>
      <c r="M27" s="18">
        <v>2</v>
      </c>
      <c r="N27" s="19">
        <v>3</v>
      </c>
      <c r="O27" s="19">
        <v>25</v>
      </c>
      <c r="P27" s="26">
        <f t="shared" si="1"/>
        <v>6</v>
      </c>
      <c r="Q27" s="26">
        <f t="shared" si="2"/>
        <v>150</v>
      </c>
      <c r="R27" s="33" t="str">
        <f t="shared" si="3"/>
        <v>M-6</v>
      </c>
      <c r="S27" s="35" t="str">
        <f t="shared" si="0"/>
        <v>II</v>
      </c>
      <c r="T27" s="37" t="str">
        <f t="shared" si="4"/>
        <v>No Aceptable o Aceptable Con Control Especifico</v>
      </c>
      <c r="U27" s="95"/>
      <c r="V27" s="23" t="str">
        <f>VLOOKUP(H27,Hoja1!A$2:G$445,6,0)</f>
        <v>Enfermedades Osteomusculares</v>
      </c>
      <c r="W27" s="20"/>
      <c r="X27" s="20"/>
      <c r="Y27" s="20"/>
      <c r="Z27" s="17"/>
      <c r="AA27" s="22" t="str">
        <f>VLOOKUP(H27,Hoja1!A$2:G$445,7,0)</f>
        <v>Prevención en lesiones osteomusculares, líderes de pausas activas</v>
      </c>
      <c r="AB27" s="20" t="s">
        <v>1202</v>
      </c>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08"/>
      <c r="B28" s="108"/>
      <c r="C28" s="77"/>
      <c r="D28" s="100"/>
      <c r="E28" s="92"/>
      <c r="F28" s="92"/>
      <c r="G28" s="23" t="str">
        <f>VLOOKUP(H28,Hoja1!A$1:G$445,2,0)</f>
        <v>Movimientos repetitivos, Miembros Superiores</v>
      </c>
      <c r="H28" s="24" t="s">
        <v>47</v>
      </c>
      <c r="I28" s="23" t="str">
        <f>VLOOKUP(H28,Hoja1!A$2:G$445,3,0)</f>
        <v>Lesiones Musculoesqueléticas</v>
      </c>
      <c r="J28" s="18"/>
      <c r="K28" s="23" t="str">
        <f>VLOOKUP(H28,Hoja1!A$2:G$445,4,0)</f>
        <v>N/A</v>
      </c>
      <c r="L28" s="23" t="str">
        <f>VLOOKUP(H28,Hoja1!A$2:G$445,5,0)</f>
        <v>PVE BIomécanico, programa pausas activas, examenes periódicos, recomendaicones, control de posturas</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95"/>
      <c r="V28" s="23" t="str">
        <f>VLOOKUP(H28,Hoja1!A$2:G$445,6,0)</f>
        <v>Enfermedades musculoesqueleticas</v>
      </c>
      <c r="W28" s="20"/>
      <c r="X28" s="20"/>
      <c r="Y28" s="20"/>
      <c r="Z28" s="17"/>
      <c r="AA28" s="22" t="str">
        <f>VLOOKUP(H28,Hoja1!A$2:G$445,7,0)</f>
        <v>Prevención en lesiones osteomusculares, líderes de pausas activas</v>
      </c>
      <c r="AB28" s="20" t="s">
        <v>1202</v>
      </c>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08"/>
      <c r="B29" s="108"/>
      <c r="C29" s="77"/>
      <c r="D29" s="100"/>
      <c r="E29" s="92"/>
      <c r="F29" s="92"/>
      <c r="G29" s="23" t="str">
        <f>VLOOKUP(H29,Hoja1!A$1:G$445,2,0)</f>
        <v>Atropellamiento, Envestir</v>
      </c>
      <c r="H29" s="24" t="s">
        <v>1187</v>
      </c>
      <c r="I29" s="23" t="str">
        <f>VLOOKUP(H29,Hoja1!A$2:G$445,3,0)</f>
        <v>Lesiones, pérdidas materiales, muerte</v>
      </c>
      <c r="J29" s="18"/>
      <c r="K29" s="23" t="str">
        <f>VLOOKUP(H29,Hoja1!A$2:G$445,4,0)</f>
        <v>Inspecciones planeadas e inspecciones no planeadas, procedimientos de programas de seguridad y salud en el trabajo</v>
      </c>
      <c r="L29" s="23" t="str">
        <f>VLOOKUP(H29,Hoja1!A$2:G$445,5,0)</f>
        <v>Programa de seguridad vial, señalización</v>
      </c>
      <c r="M29" s="18">
        <v>2</v>
      </c>
      <c r="N29" s="19">
        <v>3</v>
      </c>
      <c r="O29" s="19">
        <v>60</v>
      </c>
      <c r="P29" s="26">
        <f t="shared" si="1"/>
        <v>6</v>
      </c>
      <c r="Q29" s="26">
        <f t="shared" si="2"/>
        <v>360</v>
      </c>
      <c r="R29" s="33" t="str">
        <f t="shared" si="3"/>
        <v>M-6</v>
      </c>
      <c r="S29" s="35" t="str">
        <f t="shared" si="0"/>
        <v>II</v>
      </c>
      <c r="T29" s="37" t="str">
        <f t="shared" si="4"/>
        <v>No Aceptable o Aceptable Con Control Especifico</v>
      </c>
      <c r="U29" s="95"/>
      <c r="V29" s="23" t="str">
        <f>VLOOKUP(H29,Hoja1!A$2:G$445,6,0)</f>
        <v>Muerte</v>
      </c>
      <c r="W29" s="20"/>
      <c r="X29" s="20"/>
      <c r="Y29" s="20"/>
      <c r="Z29" s="17"/>
      <c r="AA29" s="22" t="str">
        <f>VLOOKUP(H29,Hoja1!A$2:G$445,7,0)</f>
        <v>Seguridad vial y manejo defensivo, aseguramiento de áreas de trabajo</v>
      </c>
      <c r="AB29" s="20" t="s">
        <v>1203</v>
      </c>
      <c r="AC29" s="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63.75">
      <c r="A30" s="108"/>
      <c r="B30" s="108"/>
      <c r="C30" s="77"/>
      <c r="D30" s="100"/>
      <c r="E30" s="92"/>
      <c r="F30" s="92"/>
      <c r="G30" s="23" t="str">
        <f>VLOOKUP(H30,Hoja1!A$1:G$445,2,0)</f>
        <v>Reparación de redes e instalaciones</v>
      </c>
      <c r="H30" s="24" t="s">
        <v>576</v>
      </c>
      <c r="I30" s="23" t="str">
        <f>VLOOKUP(H30,Hoja1!A$2:G$445,3,0)</f>
        <v>Atrapamiento, apastamiento, lesiones, fracturas, muerte</v>
      </c>
      <c r="J30" s="18"/>
      <c r="K30" s="23" t="str">
        <f>VLOOKUP(H30,Hoja1!A$2:G$445,4,0)</f>
        <v>Inspecciones planeadas e inspecciones no planeadas, procedimientos de programas de seguridad y salud en el trabajo</v>
      </c>
      <c r="L30" s="23" t="str">
        <f>VLOOKUP(H30,Hoja1!A$2:G$445,5,0)</f>
        <v>E.P.P. Colectivos entibados y cajas de entibados</v>
      </c>
      <c r="M30" s="18">
        <v>2</v>
      </c>
      <c r="N30" s="19">
        <v>2</v>
      </c>
      <c r="O30" s="19">
        <v>100</v>
      </c>
      <c r="P30" s="26">
        <f t="shared" si="1"/>
        <v>4</v>
      </c>
      <c r="Q30" s="26">
        <f t="shared" si="2"/>
        <v>400</v>
      </c>
      <c r="R30" s="33" t="str">
        <f t="shared" si="3"/>
        <v>B-4</v>
      </c>
      <c r="S30" s="35" t="str">
        <f t="shared" si="0"/>
        <v>II</v>
      </c>
      <c r="T30" s="37" t="str">
        <f t="shared" si="4"/>
        <v>No Aceptable o Aceptable Con Control Especifico</v>
      </c>
      <c r="U30" s="95"/>
      <c r="V30" s="23" t="str">
        <f>VLOOKUP(H30,Hoja1!A$2:G$445,6,0)</f>
        <v>Muerte</v>
      </c>
      <c r="W30" s="20"/>
      <c r="X30" s="20"/>
      <c r="Y30" s="20"/>
      <c r="Z30" s="17"/>
      <c r="AA30" s="22" t="str">
        <f>VLOOKUP(H30,Hoja1!A$2:G$445,7,0)</f>
        <v>Prevención en riesgo en excavaciones y manejo de entibados, prevención en roturas de redes de gas antural, diligenciamieto de permisos de trabajo, uso y manejo adecuado de E.P.P.</v>
      </c>
      <c r="AB30" s="20" t="s">
        <v>1241</v>
      </c>
      <c r="AC30" s="7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0.5">
      <c r="A31" s="108"/>
      <c r="B31" s="108"/>
      <c r="C31" s="77"/>
      <c r="D31" s="100"/>
      <c r="E31" s="92"/>
      <c r="F31" s="92"/>
      <c r="G31" s="23" t="str">
        <f>VLOOKUP(H31,Hoja1!A$1:G$445,2,0)</f>
        <v>Superficies de trabajo irregulares o deslizantes</v>
      </c>
      <c r="H31" s="24" t="s">
        <v>597</v>
      </c>
      <c r="I31" s="23" t="str">
        <f>VLOOKUP(H31,Hoja1!A$2:G$445,3,0)</f>
        <v>Caidas del mismo nivel, fracturas, golpe con objetos, caídas de objetos, obstrucción de rutas de evacuación</v>
      </c>
      <c r="J31" s="18"/>
      <c r="K31" s="23" t="str">
        <f>VLOOKUP(H31,Hoja1!A$2:G$445,4,0)</f>
        <v>N/A</v>
      </c>
      <c r="L31" s="23" t="str">
        <f>VLOOKUP(H31,Hoja1!A$2:G$445,5,0)</f>
        <v>N/A</v>
      </c>
      <c r="M31" s="18">
        <v>2</v>
      </c>
      <c r="N31" s="19">
        <v>3</v>
      </c>
      <c r="O31" s="19">
        <v>25</v>
      </c>
      <c r="P31" s="26">
        <f t="shared" si="1"/>
        <v>6</v>
      </c>
      <c r="Q31" s="26">
        <f t="shared" si="2"/>
        <v>150</v>
      </c>
      <c r="R31" s="33" t="str">
        <f t="shared" si="3"/>
        <v>M-6</v>
      </c>
      <c r="S31" s="35" t="str">
        <f t="shared" si="0"/>
        <v>II</v>
      </c>
      <c r="T31" s="37" t="str">
        <f t="shared" si="4"/>
        <v>No Aceptable o Aceptable Con Control Especifico</v>
      </c>
      <c r="U31" s="95"/>
      <c r="V31" s="23" t="str">
        <f>VLOOKUP(H31,Hoja1!A$2:G$445,6,0)</f>
        <v>Caídas de distinto nivel</v>
      </c>
      <c r="W31" s="20"/>
      <c r="X31" s="20"/>
      <c r="Y31" s="20"/>
      <c r="Z31" s="17"/>
      <c r="AA31" s="22" t="str">
        <f>VLOOKUP(H31,Hoja1!A$2:G$445,7,0)</f>
        <v>Pautas Básicas en orden y aseo en el lugar de trabajo, actos y condiciones inseguras</v>
      </c>
      <c r="AB31" s="20" t="s">
        <v>1211</v>
      </c>
      <c r="AC31" s="7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63.75">
      <c r="A32" s="108"/>
      <c r="B32" s="108"/>
      <c r="C32" s="77"/>
      <c r="D32" s="100"/>
      <c r="E32" s="92"/>
      <c r="F32" s="92"/>
      <c r="G32" s="23" t="str">
        <f>VLOOKUP(H32,Hoja1!A$1:G$445,2,0)</f>
        <v>Herramientas Manuales</v>
      </c>
      <c r="H32" s="24" t="s">
        <v>606</v>
      </c>
      <c r="I32" s="23" t="str">
        <f>VLOOKUP(H32,Hoja1!A$2:G$445,3,0)</f>
        <v>Quemaduras, contusiones y lesiones</v>
      </c>
      <c r="J32" s="18"/>
      <c r="K32" s="23" t="str">
        <f>VLOOKUP(H32,Hoja1!A$2:G$445,4,0)</f>
        <v>Inspecciones planeadas e inspecciones no planeadas, procedimientos de programas de seguridad y salud en el trabajo</v>
      </c>
      <c r="L32" s="23" t="str">
        <f>VLOOKUP(H32,Hoja1!A$2:G$445,5,0)</f>
        <v>E.P.P.</v>
      </c>
      <c r="M32" s="18">
        <v>2</v>
      </c>
      <c r="N32" s="19">
        <v>3</v>
      </c>
      <c r="O32" s="19">
        <v>25</v>
      </c>
      <c r="P32" s="26">
        <f t="shared" si="1"/>
        <v>6</v>
      </c>
      <c r="Q32" s="26">
        <f t="shared" si="2"/>
        <v>150</v>
      </c>
      <c r="R32" s="33" t="str">
        <f t="shared" si="3"/>
        <v>M-6</v>
      </c>
      <c r="S32" s="35" t="str">
        <f t="shared" si="0"/>
        <v>II</v>
      </c>
      <c r="T32" s="37" t="str">
        <f t="shared" si="4"/>
        <v>No Aceptable o Aceptable Con Control Especifico</v>
      </c>
      <c r="U32" s="95"/>
      <c r="V32" s="23" t="str">
        <f>VLOOKUP(H32,Hoja1!A$2:G$445,6,0)</f>
        <v>Amputación</v>
      </c>
      <c r="W32" s="20"/>
      <c r="X32" s="20"/>
      <c r="Y32" s="20"/>
      <c r="Z32" s="17"/>
      <c r="AA32" s="22" t="str">
        <f>VLOOKUP(H32,Hoja1!A$2:G$445,7,0)</f>
        <v xml:space="preserve">
Uso y manejo adecuado de E.P.P., uso y manejo adecuado de herramientas manuales y/o máqinas y equipos</v>
      </c>
      <c r="AB32" s="20" t="s">
        <v>1244</v>
      </c>
      <c r="AC32" s="7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63.75">
      <c r="A33" s="108"/>
      <c r="B33" s="108"/>
      <c r="C33" s="77"/>
      <c r="D33" s="100"/>
      <c r="E33" s="92"/>
      <c r="F33" s="92"/>
      <c r="G33" s="23" t="str">
        <f>VLOOKUP(H33,Hoja1!A$1:G$445,2,0)</f>
        <v>Atraco, golpiza, atentados y secuestrados</v>
      </c>
      <c r="H33" s="24" t="s">
        <v>57</v>
      </c>
      <c r="I33" s="23" t="str">
        <f>VLOOKUP(H33,Hoja1!A$2:G$445,3,0)</f>
        <v>Estrés, golpes, Secuestros</v>
      </c>
      <c r="J33" s="18"/>
      <c r="K33" s="23" t="str">
        <f>VLOOKUP(H33,Hoja1!A$2:G$445,4,0)</f>
        <v>Inspecciones planeadas e inspecciones no planeadas, procedimientos de programas de seguridad y salud en el trabajo</v>
      </c>
      <c r="L33" s="23" t="str">
        <f>VLOOKUP(H33,Hoja1!A$2:G$445,5,0)</f>
        <v xml:space="preserve">Uniformes Corporativos, Caquetas corporativas, Carnetización
</v>
      </c>
      <c r="M33" s="18">
        <v>2</v>
      </c>
      <c r="N33" s="19">
        <v>3</v>
      </c>
      <c r="O33" s="19">
        <v>60</v>
      </c>
      <c r="P33" s="26">
        <f t="shared" si="1"/>
        <v>6</v>
      </c>
      <c r="Q33" s="26">
        <f t="shared" si="2"/>
        <v>360</v>
      </c>
      <c r="R33" s="33" t="str">
        <f t="shared" si="3"/>
        <v>M-6</v>
      </c>
      <c r="S33" s="35" t="str">
        <f t="shared" si="0"/>
        <v>II</v>
      </c>
      <c r="T33" s="37" t="str">
        <f t="shared" si="4"/>
        <v>No Aceptable o Aceptable Con Control Especifico</v>
      </c>
      <c r="U33" s="95"/>
      <c r="V33" s="23" t="str">
        <f>VLOOKUP(H33,Hoja1!A$2:G$445,6,0)</f>
        <v>Secuestros</v>
      </c>
      <c r="W33" s="20"/>
      <c r="X33" s="20"/>
      <c r="Y33" s="20"/>
      <c r="Z33" s="17"/>
      <c r="AA33" s="22" t="str">
        <f>VLOOKUP(H33,Hoja1!A$2:G$445,7,0)</f>
        <v>N/A</v>
      </c>
      <c r="AB33" s="20" t="s">
        <v>1204</v>
      </c>
      <c r="AC33" s="7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3.75">
      <c r="A34" s="108"/>
      <c r="B34" s="108"/>
      <c r="C34" s="77"/>
      <c r="D34" s="100"/>
      <c r="E34" s="92"/>
      <c r="F34" s="92"/>
      <c r="G34" s="23" t="str">
        <f>VLOOKUP(H34,Hoja1!A$1:G$445,2,0)</f>
        <v>Ingreso a pozos, Red de acueducto o excavaciones</v>
      </c>
      <c r="H34" s="24" t="s">
        <v>571</v>
      </c>
      <c r="I34" s="23" t="str">
        <f>VLOOKUP(H34,Hoja1!A$2:G$445,3,0)</f>
        <v>Intoxicación, asfixicia, daños vías resiratorias, muerte</v>
      </c>
      <c r="J34" s="18"/>
      <c r="K34" s="23" t="str">
        <f>VLOOKUP(H34,Hoja1!A$2:G$445,4,0)</f>
        <v>Inspecciones planeadas e inspecciones no planeadas, procedimientos de programas de seguridad y salud en el trabajo</v>
      </c>
      <c r="L34" s="23" t="str">
        <f>VLOOKUP(H34,Hoja1!A$2:G$445,5,0)</f>
        <v>E.P.P. Colectivos, Tripoide</v>
      </c>
      <c r="M34" s="18">
        <v>2</v>
      </c>
      <c r="N34" s="19">
        <v>2</v>
      </c>
      <c r="O34" s="19">
        <v>100</v>
      </c>
      <c r="P34" s="26">
        <f t="shared" si="1"/>
        <v>4</v>
      </c>
      <c r="Q34" s="26">
        <f t="shared" si="2"/>
        <v>400</v>
      </c>
      <c r="R34" s="33" t="str">
        <f t="shared" si="3"/>
        <v>B-4</v>
      </c>
      <c r="S34" s="35" t="str">
        <f t="shared" si="0"/>
        <v>II</v>
      </c>
      <c r="T34" s="37" t="str">
        <f t="shared" si="4"/>
        <v>No Aceptable o Aceptable Con Control Especifico</v>
      </c>
      <c r="U34" s="95"/>
      <c r="V34" s="23" t="str">
        <f>VLOOKUP(H34,Hoja1!A$2:G$445,6,0)</f>
        <v>Muerte</v>
      </c>
      <c r="W34" s="20"/>
      <c r="X34" s="20"/>
      <c r="Y34" s="20"/>
      <c r="Z34" s="17"/>
      <c r="AA34" s="22" t="str">
        <f>VLOOKUP(H34,Hoja1!A$2:G$445,7,0)</f>
        <v>Trabajo seguro en espacios confinados y manejo de medidores de gases, diligenciamiento de permisos de trabajos, uso y manejo adecuado de E.P.P.</v>
      </c>
      <c r="AB34" s="20" t="s">
        <v>1243</v>
      </c>
      <c r="AC34" s="7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89.25">
      <c r="A35" s="108"/>
      <c r="B35" s="108"/>
      <c r="C35" s="77"/>
      <c r="D35" s="100"/>
      <c r="E35" s="92"/>
      <c r="F35" s="92"/>
      <c r="G35" s="23" t="str">
        <f>VLOOKUP(H35,Hoja1!A$1:G$445,2,0)</f>
        <v>MANTENIMIENTO DE PUENTE GRUAS, LIMPIEZA DE CANALES, MANTENIMIENTO DE INSTALACIONES LOCATIVAS, MANTENIMIENTO Y REPARACIÓN DE POZOS</v>
      </c>
      <c r="H35" s="24" t="s">
        <v>624</v>
      </c>
      <c r="I35" s="23" t="str">
        <f>VLOOKUP(H35,Hoja1!A$2:G$445,3,0)</f>
        <v>LESIONES, FRACTURAS, MUERTE</v>
      </c>
      <c r="J35" s="18"/>
      <c r="K35" s="23" t="str">
        <f>VLOOKUP(H35,Hoja1!A$2:G$445,4,0)</f>
        <v>Inspecciones planeadas e inspecciones no planeadas, procedimientos de programas de seguridad y salud en el trabajo</v>
      </c>
      <c r="L35" s="23" t="str">
        <f>VLOOKUP(H35,Hoja1!A$2:G$445,5,0)</f>
        <v>EPP</v>
      </c>
      <c r="M35" s="18">
        <v>2</v>
      </c>
      <c r="N35" s="19">
        <v>3</v>
      </c>
      <c r="O35" s="19">
        <v>60</v>
      </c>
      <c r="P35" s="26">
        <f t="shared" si="1"/>
        <v>6</v>
      </c>
      <c r="Q35" s="26">
        <f t="shared" si="2"/>
        <v>360</v>
      </c>
      <c r="R35" s="33" t="str">
        <f t="shared" si="3"/>
        <v>M-6</v>
      </c>
      <c r="S35" s="35" t="str">
        <f t="shared" si="0"/>
        <v>II</v>
      </c>
      <c r="T35" s="37" t="str">
        <f t="shared" si="4"/>
        <v>No Aceptable o Aceptable Con Control Especifico</v>
      </c>
      <c r="U35" s="95"/>
      <c r="V35" s="23" t="str">
        <f>VLOOKUP(H35,Hoja1!A$2:G$445,6,0)</f>
        <v>MUERTE</v>
      </c>
      <c r="W35" s="20"/>
      <c r="X35" s="20"/>
      <c r="Y35" s="20"/>
      <c r="Z35" s="17"/>
      <c r="AA35" s="22" t="str">
        <f>VLOOKUP(H35,Hoja1!A$2:G$445,7,0)</f>
        <v>CERTIFICACIÓN Y/O ENTRENAMIENTO EN TRABAJO SEGURO EN ALTURAS; DILGENCIAMIENTO DE PERMISO DE TRABAJO; USO Y MANEJO ADECUADO DE E.P.P.; ARME Y DESARME DE ANDAMIOS</v>
      </c>
      <c r="AB35" s="20" t="s">
        <v>1242</v>
      </c>
      <c r="AC35" s="7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108"/>
      <c r="B36" s="108"/>
      <c r="C36" s="98"/>
      <c r="D36" s="101"/>
      <c r="E36" s="93"/>
      <c r="F36" s="93"/>
      <c r="G36" s="23" t="str">
        <f>VLOOKUP(H36,Hoja1!A$1:G$445,2,0)</f>
        <v>SISMOS, INCENDIOS, INUNDACIONES, TERREMOTOS, VENDAVALES, DERRUMBE</v>
      </c>
      <c r="H36" s="24" t="s">
        <v>62</v>
      </c>
      <c r="I36" s="23" t="str">
        <f>VLOOKUP(H36,Hoja1!A$2:G$445,3,0)</f>
        <v>SISMOS, INCENDIOS, INUNDACIONES, TERREMOTOS, VENDAVALES</v>
      </c>
      <c r="J36" s="18"/>
      <c r="K36" s="23" t="str">
        <f>VLOOKUP(H36,Hoja1!A$2:G$445,4,0)</f>
        <v>Inspecciones planeadas e inspecciones no planeadas, procedimientos de programas de seguridad y salud en el trabajo</v>
      </c>
      <c r="L36" s="23" t="str">
        <f>VLOOKUP(H36,Hoja1!A$2:G$445,5,0)</f>
        <v>BRIGADAS DE EMERGENCIAS</v>
      </c>
      <c r="M36" s="18">
        <v>2</v>
      </c>
      <c r="N36" s="19">
        <v>1</v>
      </c>
      <c r="O36" s="19">
        <v>100</v>
      </c>
      <c r="P36" s="26">
        <f t="shared" si="1"/>
        <v>2</v>
      </c>
      <c r="Q36" s="26">
        <f t="shared" si="2"/>
        <v>200</v>
      </c>
      <c r="R36" s="33" t="str">
        <f t="shared" si="3"/>
        <v>B-2</v>
      </c>
      <c r="S36" s="35" t="str">
        <f t="shared" si="0"/>
        <v>II</v>
      </c>
      <c r="T36" s="37" t="str">
        <f t="shared" si="4"/>
        <v>No Aceptable o Aceptable Con Control Especifico</v>
      </c>
      <c r="U36" s="96"/>
      <c r="V36" s="23" t="str">
        <f>VLOOKUP(H36,Hoja1!A$2:G$445,6,0)</f>
        <v>MUERTE</v>
      </c>
      <c r="W36" s="20"/>
      <c r="X36" s="20"/>
      <c r="Y36" s="20"/>
      <c r="Z36" s="17" t="s">
        <v>1206</v>
      </c>
      <c r="AA36" s="22" t="str">
        <f>VLOOKUP(H36,Hoja1!A$2:G$445,7,0)</f>
        <v>ENTRENAMIENTO DE LA BRIGADA; DIVULGACIÓN DE PLAN DE EMERGENCIA</v>
      </c>
      <c r="AB36" s="20" t="s">
        <v>1205</v>
      </c>
      <c r="AC36" s="78"/>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6" customHeight="1">
      <c r="A37" s="108"/>
      <c r="B37" s="108"/>
      <c r="C37" s="87" t="s">
        <v>1245</v>
      </c>
      <c r="D37" s="85" t="s">
        <v>1246</v>
      </c>
      <c r="E37" s="84" t="s">
        <v>1029</v>
      </c>
      <c r="F37" s="84" t="s">
        <v>1208</v>
      </c>
      <c r="G37" s="64" t="str">
        <f>VLOOKUP(H37,Hoja1!A$1:G$445,2,0)</f>
        <v>Bacteria</v>
      </c>
      <c r="H37" s="50" t="s">
        <v>108</v>
      </c>
      <c r="I37" s="64" t="str">
        <f>VLOOKUP(H37,Hoja1!A$2:G$445,3,0)</f>
        <v>Infecciones producidas por Bacterianas</v>
      </c>
      <c r="J37" s="57"/>
      <c r="K37" s="64" t="str">
        <f>VLOOKUP(H37,Hoja1!A$2:G$445,4,0)</f>
        <v>Inspecciones planeadas e inspecciones no planeadas, procedimientos de programas de seguridad y salud en el trabajo</v>
      </c>
      <c r="L37" s="64" t="str">
        <f>VLOOKUP(H37,Hoja1!A$2:G$445,5,0)</f>
        <v>Programa de vacunación, bota pantalon, overol, guantes, tapabocas, mascarillas con filtos</v>
      </c>
      <c r="M37" s="57">
        <v>2</v>
      </c>
      <c r="N37" s="58">
        <v>3</v>
      </c>
      <c r="O37" s="58">
        <v>10</v>
      </c>
      <c r="P37" s="52">
        <f t="shared" si="1"/>
        <v>6</v>
      </c>
      <c r="Q37" s="52">
        <f t="shared" si="2"/>
        <v>60</v>
      </c>
      <c r="R37" s="59" t="str">
        <f t="shared" si="3"/>
        <v>M-6</v>
      </c>
      <c r="S37" s="60" t="str">
        <f t="shared" si="0"/>
        <v>III</v>
      </c>
      <c r="T37" s="61" t="str">
        <f t="shared" si="4"/>
        <v>Mejorable</v>
      </c>
      <c r="U37" s="88">
        <v>4</v>
      </c>
      <c r="V37" s="64" t="str">
        <f>VLOOKUP(H37,Hoja1!A$2:G$445,6,0)</f>
        <v xml:space="preserve">Enfermedades Infectocontagiosas
</v>
      </c>
      <c r="W37" s="62"/>
      <c r="X37" s="62"/>
      <c r="Y37" s="62"/>
      <c r="Z37" s="63"/>
      <c r="AA37" s="48" t="str">
        <f>VLOOKUP(H37,Hoja1!A$2:G$445,7,0)</f>
        <v xml:space="preserve">Riesgo Biológico, Autocuidado y/o Uso y manejo adecuado de E.P.P.
</v>
      </c>
      <c r="AB37" s="88" t="s">
        <v>1233</v>
      </c>
      <c r="AC37" s="102" t="s">
        <v>1207</v>
      </c>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6" customHeight="1">
      <c r="A38" s="108"/>
      <c r="B38" s="108"/>
      <c r="C38" s="87"/>
      <c r="D38" s="85"/>
      <c r="E38" s="84"/>
      <c r="F38" s="84"/>
      <c r="G38" s="64" t="str">
        <f>VLOOKUP(H38,Hoja1!A$1:G$445,2,0)</f>
        <v>Virus</v>
      </c>
      <c r="H38" s="50" t="s">
        <v>120</v>
      </c>
      <c r="I38" s="64" t="str">
        <f>VLOOKUP(H38,Hoja1!A$2:G$445,3,0)</f>
        <v>Infecciones Virales</v>
      </c>
      <c r="J38" s="57"/>
      <c r="K38" s="64" t="str">
        <f>VLOOKUP(H38,Hoja1!A$2:G$445,4,0)</f>
        <v>Inspecciones planeadas e inspecciones no planeadas, procedimientos de programas de seguridad y salud en el trabajo</v>
      </c>
      <c r="L38" s="64" t="str">
        <f>VLOOKUP(H38,Hoja1!A$2:G$445,5,0)</f>
        <v>Programa de vacunación, bota pantalon, overol, guantes, tapabocas, mascarillas con filtos</v>
      </c>
      <c r="M38" s="57">
        <v>2</v>
      </c>
      <c r="N38" s="58">
        <v>3</v>
      </c>
      <c r="O38" s="58">
        <v>10</v>
      </c>
      <c r="P38" s="52">
        <f t="shared" si="1"/>
        <v>6</v>
      </c>
      <c r="Q38" s="52">
        <f t="shared" si="2"/>
        <v>60</v>
      </c>
      <c r="R38" s="59" t="str">
        <f t="shared" si="3"/>
        <v>M-6</v>
      </c>
      <c r="S38" s="60" t="str">
        <f t="shared" si="0"/>
        <v>III</v>
      </c>
      <c r="T38" s="61" t="str">
        <f t="shared" si="4"/>
        <v>Mejorable</v>
      </c>
      <c r="U38" s="89"/>
      <c r="V38" s="64" t="str">
        <f>VLOOKUP(H38,Hoja1!A$2:G$445,6,0)</f>
        <v xml:space="preserve">Enfermedades Infectocontagiosas
</v>
      </c>
      <c r="W38" s="62"/>
      <c r="X38" s="62"/>
      <c r="Y38" s="62"/>
      <c r="Z38" s="63"/>
      <c r="AA38" s="48" t="str">
        <f>VLOOKUP(H38,Hoja1!A$2:G$445,7,0)</f>
        <v xml:space="preserve">Riesgo Biológico, Autocuidado y/o Uso y manejo adecuado de E.P.P.
</v>
      </c>
      <c r="AB38" s="90"/>
      <c r="AC38" s="8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108"/>
      <c r="B39" s="108"/>
      <c r="C39" s="87"/>
      <c r="D39" s="85"/>
      <c r="E39" s="84"/>
      <c r="F39" s="84"/>
      <c r="G39" s="64" t="str">
        <f>VLOOKUP(H39,Hoja1!A$1:G$445,2,0)</f>
        <v>INFRAROJA, ULTRAVIOLETA, VISIBLE, RADIOFRECUENCIA, MICROONDAS, LASER</v>
      </c>
      <c r="H39" s="50" t="s">
        <v>67</v>
      </c>
      <c r="I39" s="64" t="str">
        <f>VLOOKUP(H39,Hoja1!A$2:G$445,3,0)</f>
        <v>CÁNCER, LESIONES DÉRMICAS Y OCULARES</v>
      </c>
      <c r="J39" s="57"/>
      <c r="K39" s="64" t="str">
        <f>VLOOKUP(H39,Hoja1!A$2:G$445,4,0)</f>
        <v>Inspecciones planeadas e inspecciones no planeadas, procedimientos de programas de seguridad y salud en el trabajo</v>
      </c>
      <c r="L39" s="64" t="str">
        <f>VLOOKUP(H39,Hoja1!A$2:G$445,5,0)</f>
        <v>PROGRAMA BLOQUEADOR SOLAR</v>
      </c>
      <c r="M39" s="57">
        <v>2</v>
      </c>
      <c r="N39" s="58">
        <v>3</v>
      </c>
      <c r="O39" s="58">
        <v>10</v>
      </c>
      <c r="P39" s="52">
        <f t="shared" si="1"/>
        <v>6</v>
      </c>
      <c r="Q39" s="52">
        <f t="shared" si="2"/>
        <v>60</v>
      </c>
      <c r="R39" s="59" t="str">
        <f t="shared" si="3"/>
        <v>M-6</v>
      </c>
      <c r="S39" s="60" t="str">
        <f t="shared" si="0"/>
        <v>III</v>
      </c>
      <c r="T39" s="61" t="str">
        <f t="shared" si="4"/>
        <v>Mejorable</v>
      </c>
      <c r="U39" s="89"/>
      <c r="V39" s="64" t="str">
        <f>VLOOKUP(H39,Hoja1!A$2:G$445,6,0)</f>
        <v>CÁNCER</v>
      </c>
      <c r="W39" s="62"/>
      <c r="X39" s="62"/>
      <c r="Y39" s="62"/>
      <c r="Z39" s="63"/>
      <c r="AA39" s="48" t="str">
        <f>VLOOKUP(H39,Hoja1!A$2:G$445,7,0)</f>
        <v>N/A</v>
      </c>
      <c r="AB39" s="62" t="s">
        <v>1199</v>
      </c>
      <c r="AC39" s="8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25.5">
      <c r="A40" s="108"/>
      <c r="B40" s="108"/>
      <c r="C40" s="87"/>
      <c r="D40" s="85"/>
      <c r="E40" s="84"/>
      <c r="F40" s="84"/>
      <c r="G40" s="64" t="str">
        <f>VLOOKUP(H40,Hoja1!A$1:G$445,2,0)</f>
        <v>CONCENTRACIÓN EN ACTIVIDADES DE ALTO DESEMPEÑO MENTAL</v>
      </c>
      <c r="H40" s="50" t="s">
        <v>72</v>
      </c>
      <c r="I40" s="64" t="str">
        <f>VLOOKUP(H40,Hoja1!A$2:G$445,3,0)</f>
        <v>ESTRÉS, CEFALEA, IRRITABILIDAD</v>
      </c>
      <c r="J40" s="57"/>
      <c r="K40" s="64" t="str">
        <f>VLOOKUP(H40,Hoja1!A$2:G$445,4,0)</f>
        <v>N/A</v>
      </c>
      <c r="L40" s="64" t="str">
        <f>VLOOKUP(H40,Hoja1!A$2:G$445,5,0)</f>
        <v>PVE PSICOSOCIAL</v>
      </c>
      <c r="M40" s="57">
        <v>2</v>
      </c>
      <c r="N40" s="58">
        <v>3</v>
      </c>
      <c r="O40" s="58">
        <v>10</v>
      </c>
      <c r="P40" s="52">
        <f t="shared" si="1"/>
        <v>6</v>
      </c>
      <c r="Q40" s="52">
        <f t="shared" si="2"/>
        <v>60</v>
      </c>
      <c r="R40" s="59" t="str">
        <f t="shared" si="3"/>
        <v>M-6</v>
      </c>
      <c r="S40" s="60" t="str">
        <f t="shared" si="0"/>
        <v>III</v>
      </c>
      <c r="T40" s="61" t="str">
        <f t="shared" si="4"/>
        <v>Mejorable</v>
      </c>
      <c r="U40" s="89"/>
      <c r="V40" s="64" t="str">
        <f>VLOOKUP(H40,Hoja1!A$2:G$445,6,0)</f>
        <v>ESTRÉS</v>
      </c>
      <c r="W40" s="62"/>
      <c r="X40" s="62"/>
      <c r="Y40" s="62"/>
      <c r="Z40" s="63"/>
      <c r="AA40" s="48" t="str">
        <f>VLOOKUP(H40,Hoja1!A$2:G$445,7,0)</f>
        <v>N/A</v>
      </c>
      <c r="AB40" s="88" t="s">
        <v>1200</v>
      </c>
      <c r="AC40" s="8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15">
      <c r="A41" s="108"/>
      <c r="B41" s="108"/>
      <c r="C41" s="87"/>
      <c r="D41" s="85"/>
      <c r="E41" s="84"/>
      <c r="F41" s="84"/>
      <c r="G41" s="64" t="str">
        <f>VLOOKUP(H41,Hoja1!A$1:G$445,2,0)</f>
        <v>NATURALEZA DE LA TAREA</v>
      </c>
      <c r="H41" s="50" t="s">
        <v>76</v>
      </c>
      <c r="I41" s="64" t="str">
        <f>VLOOKUP(H41,Hoja1!A$2:G$445,3,0)</f>
        <v>ESTRÉS,  TRANSTORNOS DEL SUEÑO</v>
      </c>
      <c r="J41" s="57"/>
      <c r="K41" s="64" t="str">
        <f>VLOOKUP(H41,Hoja1!A$2:G$445,4,0)</f>
        <v>N/A</v>
      </c>
      <c r="L41" s="64" t="str">
        <f>VLOOKUP(H41,Hoja1!A$2:G$445,5,0)</f>
        <v>PVE PSICOSOCIAL</v>
      </c>
      <c r="M41" s="57">
        <v>2</v>
      </c>
      <c r="N41" s="58">
        <v>3</v>
      </c>
      <c r="O41" s="58">
        <v>10</v>
      </c>
      <c r="P41" s="52">
        <f t="shared" si="1"/>
        <v>6</v>
      </c>
      <c r="Q41" s="52">
        <f t="shared" si="2"/>
        <v>60</v>
      </c>
      <c r="R41" s="59" t="str">
        <f t="shared" si="3"/>
        <v>M-6</v>
      </c>
      <c r="S41" s="60" t="str">
        <f t="shared" si="0"/>
        <v>III</v>
      </c>
      <c r="T41" s="61" t="str">
        <f t="shared" si="4"/>
        <v>Mejorable</v>
      </c>
      <c r="U41" s="89"/>
      <c r="V41" s="64" t="str">
        <f>VLOOKUP(H41,Hoja1!A$2:G$445,6,0)</f>
        <v>ESTRÉS</v>
      </c>
      <c r="W41" s="62"/>
      <c r="X41" s="62"/>
      <c r="Y41" s="62"/>
      <c r="Z41" s="63"/>
      <c r="AA41" s="48" t="str">
        <f>VLOOKUP(H41,Hoja1!A$2:G$445,7,0)</f>
        <v>N/A</v>
      </c>
      <c r="AB41" s="89"/>
      <c r="AC41" s="8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5.5">
      <c r="A42" s="108"/>
      <c r="B42" s="108"/>
      <c r="C42" s="87"/>
      <c r="D42" s="85"/>
      <c r="E42" s="84"/>
      <c r="F42" s="84"/>
      <c r="G42" s="64" t="str">
        <f>VLOOKUP(H42,Hoja1!A$1:G$445,2,0)</f>
        <v xml:space="preserve"> ALTA CONCENTRACIÓN</v>
      </c>
      <c r="H42" s="50" t="s">
        <v>88</v>
      </c>
      <c r="I42" s="64" t="str">
        <f>VLOOKUP(H42,Hoja1!A$2:G$445,3,0)</f>
        <v>ESTRÉS, DEPRESIÓN, TRANSTORNOS DEL SUEÑO, AUSENCIA DE ATENCIÓN</v>
      </c>
      <c r="J42" s="57"/>
      <c r="K42" s="64" t="str">
        <f>VLOOKUP(H42,Hoja1!A$2:G$445,4,0)</f>
        <v>N/A</v>
      </c>
      <c r="L42" s="64" t="str">
        <f>VLOOKUP(H42,Hoja1!A$2:G$445,5,0)</f>
        <v>PVE PSICOSOCIAL</v>
      </c>
      <c r="M42" s="57">
        <v>2</v>
      </c>
      <c r="N42" s="58">
        <v>3</v>
      </c>
      <c r="O42" s="58">
        <v>10</v>
      </c>
      <c r="P42" s="52">
        <f t="shared" si="1"/>
        <v>6</v>
      </c>
      <c r="Q42" s="52">
        <f t="shared" si="2"/>
        <v>60</v>
      </c>
      <c r="R42" s="59" t="str">
        <f t="shared" si="3"/>
        <v>M-6</v>
      </c>
      <c r="S42" s="60" t="str">
        <f t="shared" si="0"/>
        <v>III</v>
      </c>
      <c r="T42" s="61" t="str">
        <f t="shared" si="4"/>
        <v>Mejorable</v>
      </c>
      <c r="U42" s="89"/>
      <c r="V42" s="64" t="str">
        <f>VLOOKUP(H42,Hoja1!A$2:G$445,6,0)</f>
        <v>ESTRÉS, ALTERACIÓN DEL SISTEMA NERVIOSO</v>
      </c>
      <c r="W42" s="62"/>
      <c r="X42" s="62"/>
      <c r="Y42" s="62"/>
      <c r="Z42" s="63"/>
      <c r="AA42" s="48" t="str">
        <f>VLOOKUP(H42,Hoja1!A$2:G$445,7,0)</f>
        <v>N/A</v>
      </c>
      <c r="AB42" s="90"/>
      <c r="AC42" s="8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08"/>
      <c r="B43" s="108"/>
      <c r="C43" s="87"/>
      <c r="D43" s="85"/>
      <c r="E43" s="84"/>
      <c r="F43" s="84"/>
      <c r="G43" s="64" t="str">
        <f>VLOOKUP(H43,Hoja1!A$1:G$445,2,0)</f>
        <v>Forzadas, Prolongadas</v>
      </c>
      <c r="H43" s="50" t="s">
        <v>40</v>
      </c>
      <c r="I43" s="64" t="str">
        <f>VLOOKUP(H43,Hoja1!A$2:G$445,3,0)</f>
        <v xml:space="preserve">Lesiones osteomusculares, lesiones osteoarticulares
</v>
      </c>
      <c r="J43" s="57"/>
      <c r="K43" s="64" t="str">
        <f>VLOOKUP(H43,Hoja1!A$2:G$445,4,0)</f>
        <v>Inspecciones planeadas e inspecciones no planeadas, procedimientos de programas de seguridad y salud en el trabajo</v>
      </c>
      <c r="L43" s="64" t="str">
        <f>VLOOKUP(H43,Hoja1!A$2:G$445,5,0)</f>
        <v>PVE Biomecánico, programa pausas activas, exámenes periódicos, recomendaciones, control de posturas</v>
      </c>
      <c r="M43" s="57">
        <v>2</v>
      </c>
      <c r="N43" s="58">
        <v>3</v>
      </c>
      <c r="O43" s="58">
        <v>25</v>
      </c>
      <c r="P43" s="52">
        <f t="shared" si="1"/>
        <v>6</v>
      </c>
      <c r="Q43" s="52">
        <f t="shared" si="2"/>
        <v>150</v>
      </c>
      <c r="R43" s="59" t="str">
        <f t="shared" si="3"/>
        <v>M-6</v>
      </c>
      <c r="S43" s="60" t="str">
        <f t="shared" si="0"/>
        <v>II</v>
      </c>
      <c r="T43" s="61" t="str">
        <f t="shared" si="4"/>
        <v>No Aceptable o Aceptable Con Control Especifico</v>
      </c>
      <c r="U43" s="89"/>
      <c r="V43" s="64" t="str">
        <f>VLOOKUP(H43,Hoja1!A$2:G$445,6,0)</f>
        <v>Enfermedades Osteomusculares</v>
      </c>
      <c r="W43" s="62"/>
      <c r="X43" s="62"/>
      <c r="Y43" s="62"/>
      <c r="Z43" s="63"/>
      <c r="AA43" s="48" t="str">
        <f>VLOOKUP(H43,Hoja1!A$2:G$445,7,0)</f>
        <v>Prevención en lesiones osteomusculares, líderes de pausas activas</v>
      </c>
      <c r="AB43" s="62" t="s">
        <v>1202</v>
      </c>
      <c r="AC43" s="8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108"/>
      <c r="B44" s="108"/>
      <c r="C44" s="87"/>
      <c r="D44" s="85"/>
      <c r="E44" s="84"/>
      <c r="F44" s="84"/>
      <c r="G44" s="64" t="str">
        <f>VLOOKUP(H44,Hoja1!A$1:G$445,2,0)</f>
        <v>Movimientos repetitivos, Miembros Superiores</v>
      </c>
      <c r="H44" s="50" t="s">
        <v>47</v>
      </c>
      <c r="I44" s="64" t="str">
        <f>VLOOKUP(H44,Hoja1!A$2:G$445,3,0)</f>
        <v>Lesiones Musculoesqueléticas</v>
      </c>
      <c r="J44" s="57"/>
      <c r="K44" s="64" t="str">
        <f>VLOOKUP(H44,Hoja1!A$2:G$445,4,0)</f>
        <v>N/A</v>
      </c>
      <c r="L44" s="64" t="str">
        <f>VLOOKUP(H44,Hoja1!A$2:G$445,5,0)</f>
        <v>PVE BIomécanico, programa pausas activas, examenes periódicos, recomendaicones, control de posturas</v>
      </c>
      <c r="M44" s="57">
        <v>2</v>
      </c>
      <c r="N44" s="58">
        <v>3</v>
      </c>
      <c r="O44" s="58">
        <v>25</v>
      </c>
      <c r="P44" s="52">
        <f t="shared" si="1"/>
        <v>6</v>
      </c>
      <c r="Q44" s="52">
        <f t="shared" si="2"/>
        <v>150</v>
      </c>
      <c r="R44" s="59" t="str">
        <f t="shared" si="3"/>
        <v>M-6</v>
      </c>
      <c r="S44" s="60" t="str">
        <f t="shared" si="0"/>
        <v>II</v>
      </c>
      <c r="T44" s="61" t="str">
        <f t="shared" si="4"/>
        <v>No Aceptable o Aceptable Con Control Especifico</v>
      </c>
      <c r="U44" s="89"/>
      <c r="V44" s="64" t="str">
        <f>VLOOKUP(H44,Hoja1!A$2:G$445,6,0)</f>
        <v>Enfermedades musculoesqueleticas</v>
      </c>
      <c r="W44" s="62"/>
      <c r="X44" s="62"/>
      <c r="Y44" s="62"/>
      <c r="Z44" s="63"/>
      <c r="AA44" s="48" t="str">
        <f>VLOOKUP(H44,Hoja1!A$2:G$445,7,0)</f>
        <v>Prevención en lesiones osteomusculares, líderes de pausas activas</v>
      </c>
      <c r="AB44" s="62" t="s">
        <v>1202</v>
      </c>
      <c r="AC44" s="8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108"/>
      <c r="B45" s="108"/>
      <c r="C45" s="87"/>
      <c r="D45" s="85"/>
      <c r="E45" s="84"/>
      <c r="F45" s="84"/>
      <c r="G45" s="64" t="str">
        <f>VLOOKUP(H45,Hoja1!A$1:G$445,2,0)</f>
        <v>Atropellamiento, Envestir</v>
      </c>
      <c r="H45" s="50" t="s">
        <v>1187</v>
      </c>
      <c r="I45" s="64" t="str">
        <f>VLOOKUP(H45,Hoja1!A$2:G$445,3,0)</f>
        <v>Lesiones, pérdidas materiales, muerte</v>
      </c>
      <c r="J45" s="57"/>
      <c r="K45" s="64" t="str">
        <f>VLOOKUP(H45,Hoja1!A$2:G$445,4,0)</f>
        <v>Inspecciones planeadas e inspecciones no planeadas, procedimientos de programas de seguridad y salud en el trabajo</v>
      </c>
      <c r="L45" s="64" t="str">
        <f>VLOOKUP(H45,Hoja1!A$2:G$445,5,0)</f>
        <v>Programa de seguridad vial, señalización</v>
      </c>
      <c r="M45" s="57">
        <v>2</v>
      </c>
      <c r="N45" s="58">
        <v>3</v>
      </c>
      <c r="O45" s="58">
        <v>60</v>
      </c>
      <c r="P45" s="52">
        <f t="shared" si="1"/>
        <v>6</v>
      </c>
      <c r="Q45" s="52">
        <f t="shared" si="2"/>
        <v>360</v>
      </c>
      <c r="R45" s="59" t="str">
        <f t="shared" si="3"/>
        <v>M-6</v>
      </c>
      <c r="S45" s="60" t="str">
        <f t="shared" si="0"/>
        <v>II</v>
      </c>
      <c r="T45" s="61" t="str">
        <f t="shared" si="4"/>
        <v>No Aceptable o Aceptable Con Control Especifico</v>
      </c>
      <c r="U45" s="89"/>
      <c r="V45" s="64" t="str">
        <f>VLOOKUP(H45,Hoja1!A$2:G$445,6,0)</f>
        <v>Muerte</v>
      </c>
      <c r="W45" s="62"/>
      <c r="X45" s="62"/>
      <c r="Y45" s="62"/>
      <c r="Z45" s="63"/>
      <c r="AA45" s="48" t="str">
        <f>VLOOKUP(H45,Hoja1!A$2:G$445,7,0)</f>
        <v>Seguridad vial y manejo defensivo, aseguramiento de áreas de trabajo</v>
      </c>
      <c r="AB45" s="62" t="s">
        <v>1203</v>
      </c>
      <c r="AC45" s="8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3.75">
      <c r="A46" s="108"/>
      <c r="B46" s="108"/>
      <c r="C46" s="87"/>
      <c r="D46" s="85"/>
      <c r="E46" s="84"/>
      <c r="F46" s="84"/>
      <c r="G46" s="64" t="str">
        <f>VLOOKUP(H46,Hoja1!A$1:G$445,2,0)</f>
        <v>Reparación de redes e instalaciones</v>
      </c>
      <c r="H46" s="50" t="s">
        <v>576</v>
      </c>
      <c r="I46" s="64" t="str">
        <f>VLOOKUP(H46,Hoja1!A$2:G$445,3,0)</f>
        <v>Atrapamiento, apastamiento, lesiones, fracturas, muerte</v>
      </c>
      <c r="J46" s="57"/>
      <c r="K46" s="64" t="str">
        <f>VLOOKUP(H46,Hoja1!A$2:G$445,4,0)</f>
        <v>Inspecciones planeadas e inspecciones no planeadas, procedimientos de programas de seguridad y salud en el trabajo</v>
      </c>
      <c r="L46" s="64" t="str">
        <f>VLOOKUP(H46,Hoja1!A$2:G$445,5,0)</f>
        <v>E.P.P. Colectivos entibados y cajas de entibados</v>
      </c>
      <c r="M46" s="57">
        <v>2</v>
      </c>
      <c r="N46" s="58">
        <v>2</v>
      </c>
      <c r="O46" s="58">
        <v>100</v>
      </c>
      <c r="P46" s="52">
        <f t="shared" si="1"/>
        <v>4</v>
      </c>
      <c r="Q46" s="52">
        <f t="shared" si="2"/>
        <v>400</v>
      </c>
      <c r="R46" s="59" t="str">
        <f t="shared" si="3"/>
        <v>B-4</v>
      </c>
      <c r="S46" s="60" t="str">
        <f t="shared" si="0"/>
        <v>II</v>
      </c>
      <c r="T46" s="61" t="str">
        <f t="shared" si="4"/>
        <v>No Aceptable o Aceptable Con Control Especifico</v>
      </c>
      <c r="U46" s="89"/>
      <c r="V46" s="64" t="str">
        <f>VLOOKUP(H46,Hoja1!A$2:G$445,6,0)</f>
        <v>Muerte</v>
      </c>
      <c r="W46" s="62"/>
      <c r="X46" s="62"/>
      <c r="Y46" s="62"/>
      <c r="Z46" s="63"/>
      <c r="AA46" s="48" t="str">
        <f>VLOOKUP(H46,Hoja1!A$2:G$445,7,0)</f>
        <v>Prevención en riesgo en excavaciones y manejo de entibados, prevención en roturas de redes de gas antural, diligenciamieto de permisos de trabajo, uso y manejo adecuado de E.P.P.</v>
      </c>
      <c r="AB46" s="62" t="s">
        <v>1241</v>
      </c>
      <c r="AC46" s="8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40.5">
      <c r="A47" s="108"/>
      <c r="B47" s="108"/>
      <c r="C47" s="87"/>
      <c r="D47" s="85"/>
      <c r="E47" s="84"/>
      <c r="F47" s="84"/>
      <c r="G47" s="64" t="str">
        <f>VLOOKUP(H47,Hoja1!A$1:G$445,2,0)</f>
        <v>Superficies de trabajo irregulares o deslizantes</v>
      </c>
      <c r="H47" s="50" t="s">
        <v>597</v>
      </c>
      <c r="I47" s="64" t="str">
        <f>VLOOKUP(H47,Hoja1!A$2:G$445,3,0)</f>
        <v>Caidas del mismo nivel, fracturas, golpe con objetos, caídas de objetos, obstrucción de rutas de evacuación</v>
      </c>
      <c r="J47" s="57"/>
      <c r="K47" s="64" t="str">
        <f>VLOOKUP(H47,Hoja1!A$2:G$445,4,0)</f>
        <v>N/A</v>
      </c>
      <c r="L47" s="64" t="str">
        <f>VLOOKUP(H47,Hoja1!A$2:G$445,5,0)</f>
        <v>N/A</v>
      </c>
      <c r="M47" s="57">
        <v>2</v>
      </c>
      <c r="N47" s="58">
        <v>3</v>
      </c>
      <c r="O47" s="58">
        <v>25</v>
      </c>
      <c r="P47" s="52">
        <f t="shared" si="1"/>
        <v>6</v>
      </c>
      <c r="Q47" s="52">
        <f t="shared" si="2"/>
        <v>150</v>
      </c>
      <c r="R47" s="59" t="str">
        <f t="shared" si="3"/>
        <v>M-6</v>
      </c>
      <c r="S47" s="60" t="str">
        <f t="shared" si="0"/>
        <v>II</v>
      </c>
      <c r="T47" s="61" t="str">
        <f t="shared" si="4"/>
        <v>No Aceptable o Aceptable Con Control Especifico</v>
      </c>
      <c r="U47" s="89"/>
      <c r="V47" s="64" t="str">
        <f>VLOOKUP(H47,Hoja1!A$2:G$445,6,0)</f>
        <v>Caídas de distinto nivel</v>
      </c>
      <c r="W47" s="62"/>
      <c r="X47" s="62"/>
      <c r="Y47" s="62"/>
      <c r="Z47" s="63"/>
      <c r="AA47" s="48" t="str">
        <f>VLOOKUP(H47,Hoja1!A$2:G$445,7,0)</f>
        <v>Pautas Básicas en orden y aseo en el lugar de trabajo, actos y condiciones inseguras</v>
      </c>
      <c r="AB47" s="62" t="s">
        <v>1211</v>
      </c>
      <c r="AC47" s="8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63.75">
      <c r="A48" s="108"/>
      <c r="B48" s="108"/>
      <c r="C48" s="87"/>
      <c r="D48" s="85"/>
      <c r="E48" s="84"/>
      <c r="F48" s="84"/>
      <c r="G48" s="64" t="str">
        <f>VLOOKUP(H48,Hoja1!A$1:G$445,2,0)</f>
        <v>Herramientas Manuales</v>
      </c>
      <c r="H48" s="50" t="s">
        <v>606</v>
      </c>
      <c r="I48" s="64" t="str">
        <f>VLOOKUP(H48,Hoja1!A$2:G$445,3,0)</f>
        <v>Quemaduras, contusiones y lesiones</v>
      </c>
      <c r="J48" s="57"/>
      <c r="K48" s="64" t="str">
        <f>VLOOKUP(H48,Hoja1!A$2:G$445,4,0)</f>
        <v>Inspecciones planeadas e inspecciones no planeadas, procedimientos de programas de seguridad y salud en el trabajo</v>
      </c>
      <c r="L48" s="64" t="str">
        <f>VLOOKUP(H48,Hoja1!A$2:G$445,5,0)</f>
        <v>E.P.P.</v>
      </c>
      <c r="M48" s="57">
        <v>2</v>
      </c>
      <c r="N48" s="58">
        <v>3</v>
      </c>
      <c r="O48" s="58">
        <v>25</v>
      </c>
      <c r="P48" s="52">
        <f t="shared" si="1"/>
        <v>6</v>
      </c>
      <c r="Q48" s="52">
        <f t="shared" si="2"/>
        <v>150</v>
      </c>
      <c r="R48" s="59" t="str">
        <f t="shared" si="3"/>
        <v>M-6</v>
      </c>
      <c r="S48" s="60" t="str">
        <f t="shared" si="0"/>
        <v>II</v>
      </c>
      <c r="T48" s="61" t="str">
        <f t="shared" si="4"/>
        <v>No Aceptable o Aceptable Con Control Especifico</v>
      </c>
      <c r="U48" s="89"/>
      <c r="V48" s="64" t="str">
        <f>VLOOKUP(H48,Hoja1!A$2:G$445,6,0)</f>
        <v>Amputación</v>
      </c>
      <c r="W48" s="62"/>
      <c r="X48" s="62"/>
      <c r="Y48" s="62"/>
      <c r="Z48" s="63"/>
      <c r="AA48" s="48" t="str">
        <f>VLOOKUP(H48,Hoja1!A$2:G$445,7,0)</f>
        <v xml:space="preserve">
Uso y manejo adecuado de E.P.P., uso y manejo adecuado de herramientas manuales y/o máqinas y equipos</v>
      </c>
      <c r="AB48" s="62" t="s">
        <v>1244</v>
      </c>
      <c r="AC48" s="8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63.75">
      <c r="A49" s="108"/>
      <c r="B49" s="108"/>
      <c r="C49" s="87"/>
      <c r="D49" s="85"/>
      <c r="E49" s="84"/>
      <c r="F49" s="84"/>
      <c r="G49" s="64" t="str">
        <f>VLOOKUP(H49,Hoja1!A$1:G$445,2,0)</f>
        <v>Atraco, golpiza, atentados y secuestrados</v>
      </c>
      <c r="H49" s="50" t="s">
        <v>57</v>
      </c>
      <c r="I49" s="64" t="str">
        <f>VLOOKUP(H49,Hoja1!A$2:G$445,3,0)</f>
        <v>Estrés, golpes, Secuestros</v>
      </c>
      <c r="J49" s="57"/>
      <c r="K49" s="64" t="str">
        <f>VLOOKUP(H49,Hoja1!A$2:G$445,4,0)</f>
        <v>Inspecciones planeadas e inspecciones no planeadas, procedimientos de programas de seguridad y salud en el trabajo</v>
      </c>
      <c r="L49" s="64" t="str">
        <f>VLOOKUP(H49,Hoja1!A$2:G$445,5,0)</f>
        <v xml:space="preserve">Uniformes Corporativos, Caquetas corporativas, Carnetización
</v>
      </c>
      <c r="M49" s="57">
        <v>2</v>
      </c>
      <c r="N49" s="58">
        <v>3</v>
      </c>
      <c r="O49" s="58">
        <v>60</v>
      </c>
      <c r="P49" s="52">
        <f t="shared" si="1"/>
        <v>6</v>
      </c>
      <c r="Q49" s="52">
        <f t="shared" si="2"/>
        <v>360</v>
      </c>
      <c r="R49" s="59" t="str">
        <f t="shared" si="3"/>
        <v>M-6</v>
      </c>
      <c r="S49" s="60" t="str">
        <f t="shared" si="0"/>
        <v>II</v>
      </c>
      <c r="T49" s="61" t="str">
        <f t="shared" si="4"/>
        <v>No Aceptable o Aceptable Con Control Especifico</v>
      </c>
      <c r="U49" s="89"/>
      <c r="V49" s="64" t="str">
        <f>VLOOKUP(H49,Hoja1!A$2:G$445,6,0)</f>
        <v>Secuestros</v>
      </c>
      <c r="W49" s="62"/>
      <c r="X49" s="62"/>
      <c r="Y49" s="62"/>
      <c r="Z49" s="63"/>
      <c r="AA49" s="48" t="str">
        <f>VLOOKUP(H49,Hoja1!A$2:G$445,7,0)</f>
        <v>N/A</v>
      </c>
      <c r="AB49" s="62" t="s">
        <v>1204</v>
      </c>
      <c r="AC49" s="8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3.75">
      <c r="A50" s="108"/>
      <c r="B50" s="108"/>
      <c r="C50" s="87"/>
      <c r="D50" s="85"/>
      <c r="E50" s="84"/>
      <c r="F50" s="84"/>
      <c r="G50" s="64" t="str">
        <f>VLOOKUP(H50,Hoja1!A$1:G$445,2,0)</f>
        <v>Ingreso a pozos, Red de acueducto o excavaciones</v>
      </c>
      <c r="H50" s="50" t="s">
        <v>571</v>
      </c>
      <c r="I50" s="64" t="str">
        <f>VLOOKUP(H50,Hoja1!A$2:G$445,3,0)</f>
        <v>Intoxicación, asfixicia, daños vías resiratorias, muerte</v>
      </c>
      <c r="J50" s="57"/>
      <c r="K50" s="64" t="str">
        <f>VLOOKUP(H50,Hoja1!A$2:G$445,4,0)</f>
        <v>Inspecciones planeadas e inspecciones no planeadas, procedimientos de programas de seguridad y salud en el trabajo</v>
      </c>
      <c r="L50" s="64" t="str">
        <f>VLOOKUP(H50,Hoja1!A$2:G$445,5,0)</f>
        <v>E.P.P. Colectivos, Tripoide</v>
      </c>
      <c r="M50" s="57">
        <v>2</v>
      </c>
      <c r="N50" s="58">
        <v>2</v>
      </c>
      <c r="O50" s="58">
        <v>100</v>
      </c>
      <c r="P50" s="52">
        <f t="shared" si="1"/>
        <v>4</v>
      </c>
      <c r="Q50" s="52">
        <f t="shared" si="2"/>
        <v>400</v>
      </c>
      <c r="R50" s="59" t="str">
        <f t="shared" si="3"/>
        <v>B-4</v>
      </c>
      <c r="S50" s="60" t="str">
        <f t="shared" si="0"/>
        <v>II</v>
      </c>
      <c r="T50" s="61" t="str">
        <f t="shared" si="4"/>
        <v>No Aceptable o Aceptable Con Control Especifico</v>
      </c>
      <c r="U50" s="89"/>
      <c r="V50" s="64" t="str">
        <f>VLOOKUP(H50,Hoja1!A$2:G$445,6,0)</f>
        <v>Muerte</v>
      </c>
      <c r="W50" s="62"/>
      <c r="X50" s="62"/>
      <c r="Y50" s="62"/>
      <c r="Z50" s="63"/>
      <c r="AA50" s="48" t="str">
        <f>VLOOKUP(H50,Hoja1!A$2:G$445,7,0)</f>
        <v>Trabajo seguro en espacios confinados y manejo de medidores de gases, diligenciamiento de permisos de trabajos, uso y manejo adecuado de E.P.P.</v>
      </c>
      <c r="AB50" s="62" t="s">
        <v>1243</v>
      </c>
      <c r="AC50" s="87"/>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89.25">
      <c r="A51" s="108"/>
      <c r="B51" s="108"/>
      <c r="C51" s="87"/>
      <c r="D51" s="85"/>
      <c r="E51" s="84"/>
      <c r="F51" s="84"/>
      <c r="G51" s="64" t="str">
        <f>VLOOKUP(H51,Hoja1!A$1:G$445,2,0)</f>
        <v>MANTENIMIENTO DE PUENTE GRUAS, LIMPIEZA DE CANALES, MANTENIMIENTO DE INSTALACIONES LOCATIVAS, MANTENIMIENTO Y REPARACIÓN DE POZOS</v>
      </c>
      <c r="H51" s="50" t="s">
        <v>624</v>
      </c>
      <c r="I51" s="64" t="str">
        <f>VLOOKUP(H51,Hoja1!A$2:G$445,3,0)</f>
        <v>LESIONES, FRACTURAS, MUERTE</v>
      </c>
      <c r="J51" s="57"/>
      <c r="K51" s="64" t="str">
        <f>VLOOKUP(H51,Hoja1!A$2:G$445,4,0)</f>
        <v>Inspecciones planeadas e inspecciones no planeadas, procedimientos de programas de seguridad y salud en el trabajo</v>
      </c>
      <c r="L51" s="64" t="str">
        <f>VLOOKUP(H51,Hoja1!A$2:G$445,5,0)</f>
        <v>EPP</v>
      </c>
      <c r="M51" s="57">
        <v>2</v>
      </c>
      <c r="N51" s="58">
        <v>3</v>
      </c>
      <c r="O51" s="58">
        <v>60</v>
      </c>
      <c r="P51" s="52">
        <f t="shared" si="1"/>
        <v>6</v>
      </c>
      <c r="Q51" s="52">
        <f t="shared" si="2"/>
        <v>360</v>
      </c>
      <c r="R51" s="59" t="str">
        <f t="shared" si="3"/>
        <v>M-6</v>
      </c>
      <c r="S51" s="60" t="str">
        <f t="shared" si="0"/>
        <v>II</v>
      </c>
      <c r="T51" s="61" t="str">
        <f t="shared" si="4"/>
        <v>No Aceptable o Aceptable Con Control Especifico</v>
      </c>
      <c r="U51" s="89"/>
      <c r="V51" s="64" t="str">
        <f>VLOOKUP(H51,Hoja1!A$2:G$445,6,0)</f>
        <v>MUERTE</v>
      </c>
      <c r="W51" s="62"/>
      <c r="X51" s="62"/>
      <c r="Y51" s="62"/>
      <c r="Z51" s="63"/>
      <c r="AA51" s="48" t="str">
        <f>VLOOKUP(H51,Hoja1!A$2:G$445,7,0)</f>
        <v>CERTIFICACIÓN Y/O ENTRENAMIENTO EN TRABAJO SEGURO EN ALTURAS; DILGENCIAMIENTO DE PERMISO DE TRABAJO; USO Y MANEJO ADECUADO DE E.P.P.; ARME Y DESARME DE ANDAMIOS</v>
      </c>
      <c r="AB51" s="62" t="s">
        <v>1242</v>
      </c>
      <c r="AC51" s="87"/>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75" thickBot="1">
      <c r="A52" s="109"/>
      <c r="B52" s="109"/>
      <c r="C52" s="136"/>
      <c r="D52" s="135"/>
      <c r="E52" s="134"/>
      <c r="F52" s="134"/>
      <c r="G52" s="64" t="str">
        <f>VLOOKUP(H52,Hoja1!A$1:G$445,2,0)</f>
        <v>SISMOS, INCENDIOS, INUNDACIONES, TERREMOTOS, VENDAVALES, DERRUMBE</v>
      </c>
      <c r="H52" s="50" t="s">
        <v>62</v>
      </c>
      <c r="I52" s="64" t="str">
        <f>VLOOKUP(H52,Hoja1!A$2:G$445,3,0)</f>
        <v>SISMOS, INCENDIOS, INUNDACIONES, TERREMOTOS, VENDAVALES</v>
      </c>
      <c r="J52" s="57"/>
      <c r="K52" s="64" t="str">
        <f>VLOOKUP(H52,Hoja1!A$2:G$445,4,0)</f>
        <v>Inspecciones planeadas e inspecciones no planeadas, procedimientos de programas de seguridad y salud en el trabajo</v>
      </c>
      <c r="L52" s="64" t="str">
        <f>VLOOKUP(H52,Hoja1!A$2:G$445,5,0)</f>
        <v>BRIGADAS DE EMERGENCIAS</v>
      </c>
      <c r="M52" s="57">
        <v>2</v>
      </c>
      <c r="N52" s="58">
        <v>1</v>
      </c>
      <c r="O52" s="58">
        <v>100</v>
      </c>
      <c r="P52" s="52">
        <f t="shared" si="1"/>
        <v>2</v>
      </c>
      <c r="Q52" s="52">
        <f t="shared" si="2"/>
        <v>200</v>
      </c>
      <c r="R52" s="59" t="str">
        <f t="shared" si="3"/>
        <v>B-2</v>
      </c>
      <c r="S52" s="60" t="str">
        <f t="shared" si="0"/>
        <v>II</v>
      </c>
      <c r="T52" s="61" t="str">
        <f t="shared" si="4"/>
        <v>No Aceptable o Aceptable Con Control Especifico</v>
      </c>
      <c r="U52" s="90"/>
      <c r="V52" s="64" t="str">
        <f>VLOOKUP(H52,Hoja1!A$2:G$445,6,0)</f>
        <v>MUERTE</v>
      </c>
      <c r="W52" s="62"/>
      <c r="X52" s="62"/>
      <c r="Y52" s="62"/>
      <c r="Z52" s="63" t="s">
        <v>1206</v>
      </c>
      <c r="AA52" s="48" t="str">
        <f>VLOOKUP(H52,Hoja1!A$2:G$445,7,0)</f>
        <v>ENTRENAMIENTO DE LA BRIGADA; DIVULGACIÓN DE PLAN DE EMERGENCIA</v>
      </c>
      <c r="AB52" s="62" t="s">
        <v>1205</v>
      </c>
      <c r="AC52" s="103"/>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sheetData>
  <mergeCells count="42">
    <mergeCell ref="U37:U52"/>
    <mergeCell ref="AC37:AC52"/>
    <mergeCell ref="AB37:AB38"/>
    <mergeCell ref="AB40:AB42"/>
    <mergeCell ref="AB24:AB26"/>
    <mergeCell ref="AC21:AC36"/>
    <mergeCell ref="F21:F36"/>
    <mergeCell ref="U21:U36"/>
    <mergeCell ref="E5:G5"/>
    <mergeCell ref="M8:S9"/>
    <mergeCell ref="T8:T9"/>
    <mergeCell ref="U8:V9"/>
    <mergeCell ref="W8:AC9"/>
    <mergeCell ref="J8:L9"/>
    <mergeCell ref="AC11:AC20"/>
    <mergeCell ref="AB11:AB12"/>
    <mergeCell ref="AB14:AB15"/>
    <mergeCell ref="U11:U20"/>
    <mergeCell ref="AB21:AB22"/>
    <mergeCell ref="B11:B52"/>
    <mergeCell ref="A11:A52"/>
    <mergeCell ref="F11:F20"/>
    <mergeCell ref="E11:E20"/>
    <mergeCell ref="D11:D20"/>
    <mergeCell ref="C11:C20"/>
    <mergeCell ref="C21:C36"/>
    <mergeCell ref="D21:D36"/>
    <mergeCell ref="E21:E36"/>
    <mergeCell ref="F37:F52"/>
    <mergeCell ref="D37:D52"/>
    <mergeCell ref="C37:C52"/>
    <mergeCell ref="E37:E52"/>
    <mergeCell ref="C2:D2"/>
    <mergeCell ref="E2:I2"/>
    <mergeCell ref="E3:I3"/>
    <mergeCell ref="C4:D4"/>
    <mergeCell ref="E4:I4"/>
    <mergeCell ref="A8:A10"/>
    <mergeCell ref="B8:B10"/>
    <mergeCell ref="C8:F9"/>
    <mergeCell ref="G8:H9"/>
    <mergeCell ref="I8:I10"/>
  </mergeCells>
  <conditionalFormatting sqref="O11:O36">
    <cfRule type="cellIs" priority="14" stopIfTrue="1" operator="equal">
      <formula>"10, 25, 50, 100"</formula>
    </cfRule>
  </conditionalFormatting>
  <conditionalFormatting sqref="T1:T10 T53:T1048576">
    <cfRule type="containsText" dxfId="23" priority="11" operator="containsText" text="No Aceptable o Aceptable con Control Especifico">
      <formula>NOT(ISERROR(SEARCH("No Aceptable o Aceptable con Control Especifico",T1)))</formula>
    </cfRule>
    <cfRule type="containsText" dxfId="22" priority="12" operator="containsText" text="No Aceptable">
      <formula>NOT(ISERROR(SEARCH("No Aceptable",T1)))</formula>
    </cfRule>
    <cfRule type="containsText" dxfId="21" priority="13" operator="containsText" text="No Aceptable o Aceptable con Control Especifico">
      <formula>NOT(ISERROR(SEARCH("No Aceptable o Aceptable con Control Especifico",T1)))</formula>
    </cfRule>
  </conditionalFormatting>
  <conditionalFormatting sqref="S1:S10 S53:S1048576">
    <cfRule type="cellIs" dxfId="20" priority="10" operator="equal">
      <formula>"II"</formula>
    </cfRule>
  </conditionalFormatting>
  <conditionalFormatting sqref="S11:S52">
    <cfRule type="cellIs" dxfId="19" priority="6" stopIfTrue="1" operator="equal">
      <formula>"IV"</formula>
    </cfRule>
    <cfRule type="cellIs" dxfId="18" priority="7" stopIfTrue="1" operator="equal">
      <formula>"III"</formula>
    </cfRule>
    <cfRule type="cellIs" dxfId="17" priority="8" stopIfTrue="1" operator="equal">
      <formula>"II"</formula>
    </cfRule>
    <cfRule type="cellIs" dxfId="16" priority="9" stopIfTrue="1" operator="equal">
      <formula>"I"</formula>
    </cfRule>
  </conditionalFormatting>
  <conditionalFormatting sqref="T11:T52">
    <cfRule type="cellIs" dxfId="15" priority="4" stopIfTrue="1" operator="equal">
      <formula>"No Aceptable"</formula>
    </cfRule>
    <cfRule type="cellIs" dxfId="14" priority="5" stopIfTrue="1" operator="equal">
      <formula>"Aceptable"</formula>
    </cfRule>
  </conditionalFormatting>
  <conditionalFormatting sqref="T11:T52">
    <cfRule type="cellIs" dxfId="13" priority="3" stopIfTrue="1" operator="equal">
      <formula>"No Aceptable o Aceptable Con Control Especifico"</formula>
    </cfRule>
  </conditionalFormatting>
  <conditionalFormatting sqref="T11:T52">
    <cfRule type="containsText" dxfId="12" priority="2" stopIfTrue="1" operator="containsText" text="Mejorable">
      <formula>NOT(ISERROR(SEARCH("Mejorable",T11)))</formula>
    </cfRule>
  </conditionalFormatting>
  <conditionalFormatting sqref="O37:O52">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2">
      <formula1>10</formula1>
      <formula2>100</formula2>
    </dataValidation>
    <dataValidation type="whole" allowBlank="1" showInputMessage="1" showErrorMessage="1" prompt="1 Esporadica (EE)_x000a_2 Ocasional (EO)_x000a_3 Frecuente (EF)_x000a_4 continua (EC)" sqref="N11:N52">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E21 E37</xm:sqref>
        </x14:dataValidation>
        <x14:dataValidation type="list" allowBlank="1" showInputMessage="1" showErrorMessage="1">
          <x14:formula1>
            <xm:f>Hoja1!$A$2:$A$445</xm:f>
          </x14:formula1>
          <xm:sqref>H11:H52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3"/>
  <sheetViews>
    <sheetView showGridLines="0" zoomScale="80" zoomScaleNormal="80" workbookViewId="0">
      <selection activeCell="G12" sqref="G1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26"/>
      <c r="D2" s="126"/>
      <c r="E2" s="115" t="s">
        <v>1236</v>
      </c>
      <c r="F2" s="116"/>
      <c r="G2" s="116"/>
      <c r="H2" s="116"/>
      <c r="I2" s="117"/>
      <c r="J2" s="9"/>
      <c r="K2" s="9"/>
      <c r="L2" s="9"/>
      <c r="M2" s="8"/>
      <c r="N2" s="8"/>
      <c r="O2" s="8"/>
      <c r="P2" s="8"/>
      <c r="Q2" s="8"/>
      <c r="R2" s="8"/>
      <c r="S2" s="8"/>
      <c r="T2" s="8"/>
      <c r="U2" s="9"/>
      <c r="V2" s="8"/>
      <c r="W2" s="8"/>
      <c r="X2" s="8"/>
      <c r="Y2" s="8"/>
      <c r="Z2" s="8"/>
      <c r="AA2" s="10"/>
    </row>
    <row r="3" spans="1:276" s="6" customFormat="1" ht="15" customHeight="1">
      <c r="A3" s="5"/>
      <c r="C3" s="11"/>
      <c r="D3" s="8"/>
      <c r="E3" s="118" t="s">
        <v>1237</v>
      </c>
      <c r="F3" s="119"/>
      <c r="G3" s="119"/>
      <c r="H3" s="119"/>
      <c r="I3" s="120"/>
      <c r="J3" s="9"/>
      <c r="K3" s="9"/>
      <c r="L3" s="9"/>
      <c r="M3" s="8"/>
      <c r="N3" s="8"/>
      <c r="O3" s="8"/>
      <c r="P3" s="8"/>
      <c r="Q3" s="8"/>
      <c r="R3" s="8"/>
      <c r="S3" s="8"/>
      <c r="T3" s="8"/>
      <c r="U3" s="9"/>
      <c r="V3" s="8"/>
      <c r="W3" s="8"/>
      <c r="X3" s="8"/>
      <c r="Y3" s="8"/>
      <c r="Z3" s="8"/>
      <c r="AA3" s="10"/>
    </row>
    <row r="4" spans="1:276" s="6" customFormat="1" ht="15" customHeight="1" thickBot="1">
      <c r="A4" s="5"/>
      <c r="C4" s="126"/>
      <c r="D4" s="126"/>
      <c r="E4" s="121" t="s">
        <v>1247</v>
      </c>
      <c r="F4" s="122"/>
      <c r="G4" s="122"/>
      <c r="H4" s="122"/>
      <c r="I4" s="123"/>
      <c r="J4" s="9"/>
      <c r="K4" s="9"/>
      <c r="L4" s="9"/>
      <c r="M4" s="8"/>
      <c r="N4" s="8"/>
      <c r="O4" s="8"/>
      <c r="P4" s="8"/>
      <c r="Q4" s="8"/>
      <c r="R4" s="8"/>
      <c r="S4" s="8"/>
      <c r="T4" s="8"/>
      <c r="U4" s="9"/>
      <c r="V4" s="8"/>
      <c r="W4" s="8"/>
      <c r="X4" s="8"/>
      <c r="Y4" s="8"/>
      <c r="Z4" s="8"/>
      <c r="AA4" s="10"/>
    </row>
    <row r="5" spans="1:276" s="6" customFormat="1" ht="11.25" customHeight="1">
      <c r="A5" s="5"/>
      <c r="C5" s="11"/>
      <c r="D5" s="8"/>
      <c r="E5" s="127"/>
      <c r="F5" s="127"/>
      <c r="G5" s="127"/>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12" t="s">
        <v>11</v>
      </c>
      <c r="B8" s="131" t="s">
        <v>12</v>
      </c>
      <c r="C8" s="128" t="s">
        <v>0</v>
      </c>
      <c r="D8" s="128"/>
      <c r="E8" s="128"/>
      <c r="F8" s="128"/>
      <c r="G8" s="125" t="s">
        <v>1</v>
      </c>
      <c r="H8" s="129"/>
      <c r="I8" s="130" t="s">
        <v>2</v>
      </c>
      <c r="J8" s="125" t="s">
        <v>3</v>
      </c>
      <c r="K8" s="125"/>
      <c r="L8" s="125"/>
      <c r="M8" s="125" t="s">
        <v>4</v>
      </c>
      <c r="N8" s="125"/>
      <c r="O8" s="125"/>
      <c r="P8" s="125"/>
      <c r="Q8" s="125"/>
      <c r="R8" s="125"/>
      <c r="S8" s="125"/>
      <c r="T8" s="125" t="s">
        <v>5</v>
      </c>
      <c r="U8" s="125" t="s">
        <v>6</v>
      </c>
      <c r="V8" s="129"/>
      <c r="W8" s="124" t="s">
        <v>7</v>
      </c>
      <c r="X8" s="124"/>
      <c r="Y8" s="124"/>
      <c r="Z8" s="124"/>
      <c r="AA8" s="124"/>
      <c r="AB8" s="124"/>
      <c r="AC8" s="124"/>
    </row>
    <row r="9" spans="1:276" ht="15.75" customHeight="1" thickBot="1">
      <c r="A9" s="113"/>
      <c r="B9" s="132"/>
      <c r="C9" s="128"/>
      <c r="D9" s="128"/>
      <c r="E9" s="128"/>
      <c r="F9" s="128"/>
      <c r="G9" s="129"/>
      <c r="H9" s="129"/>
      <c r="I9" s="130"/>
      <c r="J9" s="125"/>
      <c r="K9" s="125"/>
      <c r="L9" s="125"/>
      <c r="M9" s="125"/>
      <c r="N9" s="125"/>
      <c r="O9" s="125"/>
      <c r="P9" s="125"/>
      <c r="Q9" s="125"/>
      <c r="R9" s="125"/>
      <c r="S9" s="125"/>
      <c r="T9" s="129"/>
      <c r="U9" s="129"/>
      <c r="V9" s="129"/>
      <c r="W9" s="124"/>
      <c r="X9" s="124"/>
      <c r="Y9" s="124"/>
      <c r="Z9" s="124"/>
      <c r="AA9" s="124"/>
      <c r="AB9" s="124"/>
      <c r="AC9" s="124"/>
    </row>
    <row r="10" spans="1:276" s="13" customFormat="1" ht="39" thickBot="1">
      <c r="A10" s="114"/>
      <c r="B10" s="133"/>
      <c r="C10" s="46" t="s">
        <v>13</v>
      </c>
      <c r="D10" s="46" t="s">
        <v>14</v>
      </c>
      <c r="E10" s="46" t="s">
        <v>1077</v>
      </c>
      <c r="F10" s="46" t="s">
        <v>15</v>
      </c>
      <c r="G10" s="46" t="s">
        <v>16</v>
      </c>
      <c r="H10" s="46" t="s">
        <v>17</v>
      </c>
      <c r="I10" s="130"/>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0.5">
      <c r="A11" s="107" t="s">
        <v>1248</v>
      </c>
      <c r="B11" s="107" t="s">
        <v>1231</v>
      </c>
      <c r="C11" s="97" t="str">
        <f>VLOOKUP(E11,Hoja2!A$2:C$82,2,0)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1" s="99" t="str">
        <f>VLOOKUP(E11,Hoja2!A$2:C$82,3,0)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1" s="91" t="s">
        <v>1038</v>
      </c>
      <c r="F11" s="91" t="s">
        <v>1197</v>
      </c>
      <c r="G11" s="23" t="str">
        <f>VLOOKUP(H11,Hoja1!A$1:G$445,2,0)</f>
        <v>Modeduras</v>
      </c>
      <c r="H11" s="24" t="s">
        <v>79</v>
      </c>
      <c r="I11" s="23" t="str">
        <f>VLOOKUP(H11,Hoja1!A$2:G$445,3,0)</f>
        <v>Lesiones, tejidos, muerte, enfermedades infectocontagiosas</v>
      </c>
      <c r="J11" s="25"/>
      <c r="K11" s="23" t="str">
        <f>VLOOKUP(H11,Hoja1!A$2:G$445,4,0)</f>
        <v>N/A</v>
      </c>
      <c r="L11" s="23" t="str">
        <f>VLOOKUP(H11,Hoja1!A$2:G$445,5,0)</f>
        <v>N/A</v>
      </c>
      <c r="M11" s="25">
        <v>2</v>
      </c>
      <c r="N11" s="26">
        <v>3</v>
      </c>
      <c r="O11" s="26">
        <v>25</v>
      </c>
      <c r="P11" s="26">
        <f>M11*N11</f>
        <v>6</v>
      </c>
      <c r="Q11" s="26">
        <f>O11*P11</f>
        <v>150</v>
      </c>
      <c r="R11" s="32" t="str">
        <f>IF(P11=40,"MA-40",IF(P11=30,"MA-30",IF(P11=20,"A-20",IF(P11=10,"A-10",IF(P11=24,"MA-24",IF(P11=18,"A-18",IF(P11=12,"A-12",IF(P11=6,"M-6",IF(P11=8,"M-8",IF(P11=6,"M-6",IF(P11=4,"B-4",IF(P11=2,"B-2",))))))))))))</f>
        <v>M-6</v>
      </c>
      <c r="S11" s="34" t="str">
        <f t="shared" ref="S11:S23" si="0">IF(Q11&lt;=20,"IV",IF(Q11&lt;=120,"III",IF(Q11&lt;=500,"II",IF(Q11&lt;=4000,"I"))))</f>
        <v>II</v>
      </c>
      <c r="T11" s="36" t="str">
        <f>IF(S11=0,"",IF(S11="IV","Aceptable",IF(S11="III","Mejorable",IF(S11="II","No Aceptable o Aceptable Con Control Especifico",IF(S11="I","No Aceptable","")))))</f>
        <v>No Aceptable o Aceptable Con Control Especifico</v>
      </c>
      <c r="U11" s="137">
        <v>71</v>
      </c>
      <c r="V11" s="23" t="str">
        <f>VLOOKUP(H11,Hoja1!A$2:G$445,6,0)</f>
        <v>Posibles enfermedades</v>
      </c>
      <c r="W11" s="27"/>
      <c r="X11" s="27"/>
      <c r="Y11" s="27"/>
      <c r="Z11" s="22"/>
      <c r="AA11" s="22" t="str">
        <f>VLOOKUP(H11,Hoja1!A$2:G$445,7,0)</f>
        <v xml:space="preserve">Riesgo Biológico, Autocuidado y/o Uso y manejo adecuado de E.P.P.
</v>
      </c>
      <c r="AB11" s="27" t="s">
        <v>1240</v>
      </c>
      <c r="AC11" s="97"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36" customHeight="1">
      <c r="A12" s="108"/>
      <c r="B12" s="108"/>
      <c r="C12" s="77"/>
      <c r="D12" s="100"/>
      <c r="E12" s="92"/>
      <c r="F12" s="92"/>
      <c r="G12" s="23" t="str">
        <f>VLOOKUP(H12,Hoja1!A$1:G$445,2,0)</f>
        <v>Bacteria</v>
      </c>
      <c r="H12" s="24" t="s">
        <v>108</v>
      </c>
      <c r="I12" s="23" t="str">
        <f>VLOOKUP(H12,Hoja1!A$2:G$445,3,0)</f>
        <v>Infecciones producidas por Bacterianas</v>
      </c>
      <c r="J12" s="18"/>
      <c r="K12" s="23" t="str">
        <f>VLOOKUP(H12,Hoja1!A$2:G$445,4,0)</f>
        <v>Inspecciones planeadas e inspecciones no planeadas, procedimientos de programas de seguridad y salud en el trabajo</v>
      </c>
      <c r="L12" s="23" t="str">
        <f>VLOOKUP(H12,Hoja1!A$2:G$445,5,0)</f>
        <v>Programa de vacunación, bota pantalon, overol, guantes, tapabocas, mascarillas con filtos</v>
      </c>
      <c r="M12" s="18">
        <v>2</v>
      </c>
      <c r="N12" s="19">
        <v>4</v>
      </c>
      <c r="O12" s="19">
        <v>10</v>
      </c>
      <c r="P12" s="26">
        <f t="shared" ref="P12:P23" si="1">M12*N12</f>
        <v>8</v>
      </c>
      <c r="Q12" s="26">
        <f t="shared" ref="Q12:Q23" si="2">O12*P12</f>
        <v>80</v>
      </c>
      <c r="R12" s="33" t="str">
        <f t="shared" ref="R12:R23" si="3">IF(P12=40,"MA-40",IF(P12=30,"MA-30",IF(P12=20,"A-20",IF(P12=10,"A-10",IF(P12=24,"MA-24",IF(P12=18,"A-18",IF(P12=12,"A-12",IF(P12=6,"M-6",IF(P12=8,"M-8",IF(P12=6,"M-6",IF(P12=4,"B-4",IF(P12=2,"B-2",))))))))))))</f>
        <v>M-8</v>
      </c>
      <c r="S12" s="35" t="str">
        <f t="shared" si="0"/>
        <v>III</v>
      </c>
      <c r="T12" s="37" t="str">
        <f t="shared" ref="T12:T23" si="4">IF(S12=0,"",IF(S12="IV","Aceptable",IF(S12="III","Mejorable",IF(S12="II","No Aceptable o Aceptable Con Control Especifico",IF(S12="I","No Aceptable","")))))</f>
        <v>Mejorable</v>
      </c>
      <c r="U12" s="95"/>
      <c r="V12" s="23" t="str">
        <f>VLOOKUP(H12,Hoja1!A$2:G$445,6,0)</f>
        <v xml:space="preserve">Enfermedades Infectocontagiosas
</v>
      </c>
      <c r="W12" s="20"/>
      <c r="X12" s="20"/>
      <c r="Y12" s="20"/>
      <c r="Z12" s="17"/>
      <c r="AA12" s="22" t="str">
        <f>VLOOKUP(H12,Hoja1!A$2:G$445,7,0)</f>
        <v xml:space="preserve">Riesgo Biológico, Autocuidado y/o Uso y manejo adecuado de E.P.P.
</v>
      </c>
      <c r="AB12" s="94" t="s">
        <v>1233</v>
      </c>
      <c r="AC12" s="7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36" customHeight="1">
      <c r="A13" s="108"/>
      <c r="B13" s="108"/>
      <c r="C13" s="77"/>
      <c r="D13" s="100"/>
      <c r="E13" s="92"/>
      <c r="F13" s="92"/>
      <c r="G13" s="23" t="str">
        <f>VLOOKUP(H13,Hoja1!A$1:G$445,2,0)</f>
        <v>Hongos</v>
      </c>
      <c r="H13" s="24" t="s">
        <v>117</v>
      </c>
      <c r="I13" s="23" t="str">
        <f>VLOOKUP(H13,Hoja1!A$2:G$445,3,0)</f>
        <v>Micosis</v>
      </c>
      <c r="J13" s="18"/>
      <c r="K13" s="23" t="str">
        <f>VLOOKUP(H13,Hoja1!A$2:G$445,4,0)</f>
        <v>Inspecciones planeadas e inspecciones no planeadas, procedimientos de programas de seguridad y salud en el trabajo</v>
      </c>
      <c r="L13" s="23" t="str">
        <f>VLOOKUP(H13,Hoja1!A$2:G$445,5,0)</f>
        <v>Programa de vacunación, éxamenes periódicos</v>
      </c>
      <c r="M13" s="18">
        <v>2</v>
      </c>
      <c r="N13" s="19">
        <v>4</v>
      </c>
      <c r="O13" s="19">
        <v>10</v>
      </c>
      <c r="P13" s="26">
        <f t="shared" si="1"/>
        <v>8</v>
      </c>
      <c r="Q13" s="26">
        <f t="shared" si="2"/>
        <v>80</v>
      </c>
      <c r="R13" s="33" t="str">
        <f t="shared" si="3"/>
        <v>M-8</v>
      </c>
      <c r="S13" s="35" t="str">
        <f t="shared" si="0"/>
        <v>III</v>
      </c>
      <c r="T13" s="37" t="str">
        <f t="shared" si="4"/>
        <v>Mejorable</v>
      </c>
      <c r="U13" s="95"/>
      <c r="V13" s="23" t="str">
        <f>VLOOKUP(H13,Hoja1!A$2:G$445,6,0)</f>
        <v>Micosis</v>
      </c>
      <c r="W13" s="20"/>
      <c r="X13" s="20"/>
      <c r="Y13" s="20"/>
      <c r="Z13" s="17"/>
      <c r="AA13" s="22" t="str">
        <f>VLOOKUP(H13,Hoja1!A$2:G$445,7,0)</f>
        <v xml:space="preserve">Riesgo Biológico, Autocuidado y/o Uso y manejo adecuado de E.P.P.
</v>
      </c>
      <c r="AB13" s="95"/>
      <c r="AC13" s="7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6" customHeight="1">
      <c r="A14" s="108"/>
      <c r="B14" s="108"/>
      <c r="C14" s="77"/>
      <c r="D14" s="100"/>
      <c r="E14" s="92"/>
      <c r="F14" s="92"/>
      <c r="G14" s="23" t="str">
        <f>VLOOKUP(H14,Hoja1!A$1:G$445,2,0)</f>
        <v>Virus</v>
      </c>
      <c r="H14" s="24" t="s">
        <v>120</v>
      </c>
      <c r="I14" s="23" t="str">
        <f>VLOOKUP(H14,Hoja1!A$2:G$445,3,0)</f>
        <v>Infecciones Virales</v>
      </c>
      <c r="J14" s="18"/>
      <c r="K14" s="23" t="str">
        <f>VLOOKUP(H14,Hoja1!A$2:G$445,4,0)</f>
        <v>Inspecciones planeadas e inspecciones no planeadas, procedimientos de programas de seguridad y salud en el trabajo</v>
      </c>
      <c r="L14" s="23" t="str">
        <f>VLOOKUP(H14,Hoja1!A$2:G$445,5,0)</f>
        <v>Programa de vacunación, bota pantalon, overol, guantes, tapabocas, mascarillas con filtos</v>
      </c>
      <c r="M14" s="18">
        <v>2</v>
      </c>
      <c r="N14" s="19">
        <v>4</v>
      </c>
      <c r="O14" s="19">
        <v>10</v>
      </c>
      <c r="P14" s="26">
        <f t="shared" si="1"/>
        <v>8</v>
      </c>
      <c r="Q14" s="26">
        <f t="shared" si="2"/>
        <v>80</v>
      </c>
      <c r="R14" s="33" t="str">
        <f t="shared" si="3"/>
        <v>M-8</v>
      </c>
      <c r="S14" s="35" t="str">
        <f t="shared" si="0"/>
        <v>III</v>
      </c>
      <c r="T14" s="37" t="str">
        <f t="shared" si="4"/>
        <v>Mejorable</v>
      </c>
      <c r="U14" s="95"/>
      <c r="V14" s="23" t="str">
        <f>VLOOKUP(H14,Hoja1!A$2:G$445,6,0)</f>
        <v xml:space="preserve">Enfermedades Infectocontagiosas
</v>
      </c>
      <c r="W14" s="20"/>
      <c r="X14" s="20"/>
      <c r="Y14" s="20"/>
      <c r="Z14" s="17"/>
      <c r="AA14" s="22" t="str">
        <f>VLOOKUP(H14,Hoja1!A$2:G$445,7,0)</f>
        <v xml:space="preserve">Riesgo Biológico, Autocuidado y/o Uso y manejo adecuado de E.P.P.
</v>
      </c>
      <c r="AB14" s="96"/>
      <c r="AC14" s="7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08"/>
      <c r="B15" s="108"/>
      <c r="C15" s="77"/>
      <c r="D15" s="100"/>
      <c r="E15" s="92"/>
      <c r="F15" s="92"/>
      <c r="G15" s="23" t="str">
        <f>VLOOKUP(H15,Hoja1!A$1:G$445,2,0)</f>
        <v>INFRAROJA, ULTRAVIOLETA, VISIBLE, RADIOFRECUENCIA, MICROONDAS, LASER</v>
      </c>
      <c r="H15" s="24" t="s">
        <v>67</v>
      </c>
      <c r="I15" s="23" t="str">
        <f>VLOOKUP(H15,Hoja1!A$2:G$445,3,0)</f>
        <v>CÁNCER, LESIONES DÉRMICAS Y OCULARES</v>
      </c>
      <c r="J15" s="18"/>
      <c r="K15" s="23" t="str">
        <f>VLOOKUP(H15,Hoja1!A$2:G$445,4,0)</f>
        <v>Inspecciones planeadas e inspecciones no planeadas, procedimientos de programas de seguridad y salud en el trabajo</v>
      </c>
      <c r="L15" s="23" t="str">
        <f>VLOOKUP(H15,Hoja1!A$2:G$445,5,0)</f>
        <v>PROGRAMA BLOQUEADOR SOLAR</v>
      </c>
      <c r="M15" s="18">
        <v>2</v>
      </c>
      <c r="N15" s="19">
        <v>3</v>
      </c>
      <c r="O15" s="19">
        <v>10</v>
      </c>
      <c r="P15" s="26">
        <f t="shared" si="1"/>
        <v>6</v>
      </c>
      <c r="Q15" s="26">
        <f t="shared" si="2"/>
        <v>60</v>
      </c>
      <c r="R15" s="33" t="str">
        <f t="shared" si="3"/>
        <v>M-6</v>
      </c>
      <c r="S15" s="35" t="str">
        <f t="shared" si="0"/>
        <v>III</v>
      </c>
      <c r="T15" s="37" t="str">
        <f t="shared" si="4"/>
        <v>Mejorable</v>
      </c>
      <c r="U15" s="95"/>
      <c r="V15" s="23" t="str">
        <f>VLOOKUP(H15,Hoja1!A$2:G$445,6,0)</f>
        <v>CÁNCER</v>
      </c>
      <c r="W15" s="20"/>
      <c r="X15" s="20"/>
      <c r="Y15" s="20"/>
      <c r="Z15" s="17"/>
      <c r="AA15" s="22" t="str">
        <f>VLOOKUP(H15,Hoja1!A$2:G$445,7,0)</f>
        <v>N/A</v>
      </c>
      <c r="AB15" s="20" t="s">
        <v>1199</v>
      </c>
      <c r="AC15" s="7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0.5" customHeight="1">
      <c r="A16" s="108"/>
      <c r="B16" s="108"/>
      <c r="C16" s="77"/>
      <c r="D16" s="100"/>
      <c r="E16" s="92"/>
      <c r="F16" s="92"/>
      <c r="G16" s="23" t="str">
        <f>VLOOKUP(H16,Hoja1!A$1:G$445,2,0)</f>
        <v>CONCENTRACIÓN EN ACTIVIDADES DE ALTO DESEMPEÑO MENTAL</v>
      </c>
      <c r="H16" s="24" t="s">
        <v>72</v>
      </c>
      <c r="I16" s="23" t="str">
        <f>VLOOKUP(H16,Hoja1!A$2:G$445,3,0)</f>
        <v>ESTRÉS, CEFALEA, IRRITABILIDAD</v>
      </c>
      <c r="J16" s="18"/>
      <c r="K16" s="23" t="str">
        <f>VLOOKUP(H16,Hoja1!A$2:G$445,4,0)</f>
        <v>N/A</v>
      </c>
      <c r="L16" s="23" t="str">
        <f>VLOOKUP(H16,Hoja1!A$2:G$445,5,0)</f>
        <v>PVE PSICOSOCIAL</v>
      </c>
      <c r="M16" s="18">
        <v>2</v>
      </c>
      <c r="N16" s="19">
        <v>3</v>
      </c>
      <c r="O16" s="19">
        <v>10</v>
      </c>
      <c r="P16" s="26">
        <f t="shared" si="1"/>
        <v>6</v>
      </c>
      <c r="Q16" s="26">
        <f t="shared" si="2"/>
        <v>60</v>
      </c>
      <c r="R16" s="33" t="str">
        <f t="shared" si="3"/>
        <v>M-6</v>
      </c>
      <c r="S16" s="35" t="str">
        <f t="shared" si="0"/>
        <v>III</v>
      </c>
      <c r="T16" s="37" t="str">
        <f t="shared" si="4"/>
        <v>Mejorable</v>
      </c>
      <c r="U16" s="95"/>
      <c r="V16" s="23" t="str">
        <f>VLOOKUP(H16,Hoja1!A$2:G$445,6,0)</f>
        <v>ESTRÉS</v>
      </c>
      <c r="W16" s="20"/>
      <c r="X16" s="20"/>
      <c r="Y16" s="20"/>
      <c r="Z16" s="17"/>
      <c r="AA16" s="22" t="str">
        <f>VLOOKUP(H16,Hoja1!A$2:G$445,7,0)</f>
        <v>N/A</v>
      </c>
      <c r="AB16" s="94" t="s">
        <v>1200</v>
      </c>
      <c r="AC16" s="7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0.5" customHeight="1">
      <c r="A17" s="108"/>
      <c r="B17" s="108"/>
      <c r="C17" s="77"/>
      <c r="D17" s="100"/>
      <c r="E17" s="92"/>
      <c r="F17" s="92"/>
      <c r="G17" s="23" t="str">
        <f>VLOOKUP(H17,Hoja1!A$1:G$445,2,0)</f>
        <v>NATURALEZA DE LA TAREA</v>
      </c>
      <c r="H17" s="24" t="s">
        <v>76</v>
      </c>
      <c r="I17" s="23" t="str">
        <f>VLOOKUP(H17,Hoja1!A$2:G$445,3,0)</f>
        <v>ESTRÉS,  TRANSTORNOS DEL SUEÑO</v>
      </c>
      <c r="J17" s="18"/>
      <c r="K17" s="23" t="str">
        <f>VLOOKUP(H17,Hoja1!A$2:G$445,4,0)</f>
        <v>N/A</v>
      </c>
      <c r="L17" s="23" t="str">
        <f>VLOOKUP(H17,Hoja1!A$2:G$445,5,0)</f>
        <v>PVE PSICOSOCIAL</v>
      </c>
      <c r="M17" s="18">
        <v>2</v>
      </c>
      <c r="N17" s="19">
        <v>3</v>
      </c>
      <c r="O17" s="19">
        <v>10</v>
      </c>
      <c r="P17" s="26">
        <f t="shared" si="1"/>
        <v>6</v>
      </c>
      <c r="Q17" s="26">
        <f t="shared" si="2"/>
        <v>60</v>
      </c>
      <c r="R17" s="33" t="str">
        <f t="shared" si="3"/>
        <v>M-6</v>
      </c>
      <c r="S17" s="35" t="str">
        <f t="shared" si="0"/>
        <v>III</v>
      </c>
      <c r="T17" s="37" t="str">
        <f t="shared" si="4"/>
        <v>Mejorable</v>
      </c>
      <c r="U17" s="95"/>
      <c r="V17" s="23" t="str">
        <f>VLOOKUP(H17,Hoja1!A$2:G$445,6,0)</f>
        <v>ESTRÉS</v>
      </c>
      <c r="W17" s="20"/>
      <c r="X17" s="20"/>
      <c r="Y17" s="20"/>
      <c r="Z17" s="17"/>
      <c r="AA17" s="22" t="str">
        <f>VLOOKUP(H17,Hoja1!A$2:G$445,7,0)</f>
        <v>N/A</v>
      </c>
      <c r="AB17" s="96"/>
      <c r="AC17" s="7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08"/>
      <c r="B18" s="108"/>
      <c r="C18" s="77"/>
      <c r="D18" s="100"/>
      <c r="E18" s="92"/>
      <c r="F18" s="92"/>
      <c r="G18" s="23" t="str">
        <f>VLOOKUP(H18,Hoja1!A$1:G$445,2,0)</f>
        <v>Movimientos repetitivos, Miembros Superiores</v>
      </c>
      <c r="H18" s="24" t="s">
        <v>47</v>
      </c>
      <c r="I18" s="23" t="str">
        <f>VLOOKUP(H18,Hoja1!A$2:G$445,3,0)</f>
        <v>Lesiones Musculoesqueléticas</v>
      </c>
      <c r="J18" s="18"/>
      <c r="K18" s="23" t="str">
        <f>VLOOKUP(H18,Hoja1!A$2:G$445,4,0)</f>
        <v>N/A</v>
      </c>
      <c r="L18" s="23" t="str">
        <f>VLOOKUP(H18,Hoja1!A$2:G$445,5,0)</f>
        <v>PVE BIomécanico, programa pausas activas, examenes periódicos, recomendaicones, control de posturas</v>
      </c>
      <c r="M18" s="18">
        <v>2</v>
      </c>
      <c r="N18" s="19">
        <v>3</v>
      </c>
      <c r="O18" s="19">
        <v>10</v>
      </c>
      <c r="P18" s="26">
        <f t="shared" si="1"/>
        <v>6</v>
      </c>
      <c r="Q18" s="26">
        <f t="shared" si="2"/>
        <v>60</v>
      </c>
      <c r="R18" s="33" t="str">
        <f t="shared" si="3"/>
        <v>M-6</v>
      </c>
      <c r="S18" s="35" t="str">
        <f t="shared" si="0"/>
        <v>III</v>
      </c>
      <c r="T18" s="37" t="str">
        <f t="shared" si="4"/>
        <v>Mejorable</v>
      </c>
      <c r="U18" s="95"/>
      <c r="V18" s="23" t="str">
        <f>VLOOKUP(H18,Hoja1!A$2:G$445,6,0)</f>
        <v>Enfermedades musculoesqueleticas</v>
      </c>
      <c r="W18" s="20"/>
      <c r="X18" s="20"/>
      <c r="Y18" s="20"/>
      <c r="Z18" s="17"/>
      <c r="AA18" s="22" t="str">
        <f>VLOOKUP(H18,Hoja1!A$2:G$445,7,0)</f>
        <v>Prevención en lesiones osteomusculares, líderes de pausas activas</v>
      </c>
      <c r="AB18" s="20" t="s">
        <v>1202</v>
      </c>
      <c r="AC18" s="7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08"/>
      <c r="B19" s="108"/>
      <c r="C19" s="77"/>
      <c r="D19" s="100"/>
      <c r="E19" s="92"/>
      <c r="F19" s="92"/>
      <c r="G19" s="23" t="str">
        <f>VLOOKUP(H19,Hoja1!A$1:G$445,2,0)</f>
        <v>Carga de un peso mayor al recomendado</v>
      </c>
      <c r="H19" s="24" t="s">
        <v>486</v>
      </c>
      <c r="I19" s="23" t="str">
        <f>VLOOKUP(H19,Hoja1!A$2:G$445,3,0)</f>
        <v>Lesiones osteomusculares, lesiones osteoarticulares</v>
      </c>
      <c r="J19" s="18"/>
      <c r="K19" s="23" t="str">
        <f>VLOOKUP(H19,Hoja1!A$2:G$445,4,0)</f>
        <v>Inspecciones planeadas e inspecciones no planeadas, procedimientos de programas de seguridad y salud en el trabajo</v>
      </c>
      <c r="L19" s="23" t="str">
        <f>VLOOKUP(H19,Hoja1!A$2:G$445,5,0)</f>
        <v>PVE Biomecánico, programa pausas activas, exámenes periódicos, recomendaciones, control de posturas</v>
      </c>
      <c r="M19" s="18">
        <v>2</v>
      </c>
      <c r="N19" s="19">
        <v>3</v>
      </c>
      <c r="O19" s="19">
        <v>25</v>
      </c>
      <c r="P19" s="26">
        <f t="shared" si="1"/>
        <v>6</v>
      </c>
      <c r="Q19" s="26">
        <f t="shared" si="2"/>
        <v>150</v>
      </c>
      <c r="R19" s="33" t="str">
        <f t="shared" si="3"/>
        <v>M-6</v>
      </c>
      <c r="S19" s="35" t="str">
        <f t="shared" si="0"/>
        <v>II</v>
      </c>
      <c r="T19" s="37" t="str">
        <f t="shared" si="4"/>
        <v>No Aceptable o Aceptable Con Control Especifico</v>
      </c>
      <c r="U19" s="95"/>
      <c r="V19" s="23" t="str">
        <f>VLOOKUP(H19,Hoja1!A$2:G$445,6,0)</f>
        <v>Enfermedades del sistema osteomuscular</v>
      </c>
      <c r="W19" s="20"/>
      <c r="X19" s="20"/>
      <c r="Y19" s="20"/>
      <c r="Z19" s="17"/>
      <c r="AA19" s="22" t="str">
        <f>VLOOKUP(H19,Hoja1!A$2:G$445,7,0)</f>
        <v>Prevención en lesiones osteomusculares, Líderes en pausas activas</v>
      </c>
      <c r="AB19" s="20" t="s">
        <v>1249</v>
      </c>
      <c r="AC19" s="7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08"/>
      <c r="B20" s="108"/>
      <c r="C20" s="77"/>
      <c r="D20" s="100"/>
      <c r="E20" s="92"/>
      <c r="F20" s="92"/>
      <c r="G20" s="23" t="str">
        <f>VLOOKUP(H20,Hoja1!A$1:G$445,2,0)</f>
        <v>Atropellamiento, Envestir</v>
      </c>
      <c r="H20" s="24" t="s">
        <v>1187</v>
      </c>
      <c r="I20" s="23" t="str">
        <f>VLOOKUP(H20,Hoja1!A$2:G$445,3,0)</f>
        <v>Lesiones, pérdidas materiales, muerte</v>
      </c>
      <c r="J20" s="18"/>
      <c r="K20" s="23" t="str">
        <f>VLOOKUP(H20,Hoja1!A$2:G$445,4,0)</f>
        <v>Inspecciones planeadas e inspecciones no planeadas, procedimientos de programas de seguridad y salud en el trabajo</v>
      </c>
      <c r="L20" s="23" t="str">
        <f>VLOOKUP(H20,Hoja1!A$2:G$445,5,0)</f>
        <v>Programa de seguridad vial, señalización</v>
      </c>
      <c r="M20" s="18">
        <v>2</v>
      </c>
      <c r="N20" s="19">
        <v>3</v>
      </c>
      <c r="O20" s="19">
        <v>60</v>
      </c>
      <c r="P20" s="26">
        <f t="shared" si="1"/>
        <v>6</v>
      </c>
      <c r="Q20" s="26">
        <f t="shared" si="2"/>
        <v>360</v>
      </c>
      <c r="R20" s="33" t="str">
        <f t="shared" si="3"/>
        <v>M-6</v>
      </c>
      <c r="S20" s="35" t="str">
        <f t="shared" si="0"/>
        <v>II</v>
      </c>
      <c r="T20" s="37" t="str">
        <f t="shared" si="4"/>
        <v>No Aceptable o Aceptable Con Control Especifico</v>
      </c>
      <c r="U20" s="95"/>
      <c r="V20" s="23" t="str">
        <f>VLOOKUP(H20,Hoja1!A$2:G$445,6,0)</f>
        <v>Muerte</v>
      </c>
      <c r="W20" s="20"/>
      <c r="X20" s="20"/>
      <c r="Y20" s="20"/>
      <c r="Z20" s="17"/>
      <c r="AA20" s="22" t="str">
        <f>VLOOKUP(H20,Hoja1!A$2:G$445,7,0)</f>
        <v>Seguridad vial y manejo defensivo, aseguramiento de áreas de trabajo</v>
      </c>
      <c r="AB20" s="20" t="s">
        <v>1203</v>
      </c>
      <c r="AC20" s="7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108"/>
      <c r="B21" s="108"/>
      <c r="C21" s="77"/>
      <c r="D21" s="100"/>
      <c r="E21" s="92"/>
      <c r="F21" s="92"/>
      <c r="G21" s="23" t="str">
        <f>VLOOKUP(H21,Hoja1!A$1:G$445,2,0)</f>
        <v>Superficies de trabajo irregulares o deslizantes</v>
      </c>
      <c r="H21" s="24" t="s">
        <v>597</v>
      </c>
      <c r="I21" s="23" t="str">
        <f>VLOOKUP(H21,Hoja1!A$2:G$445,3,0)</f>
        <v>Caidas del mismo nivel, fracturas, golpe con objetos, caídas de objetos, obstrucción de rutas de evacuación</v>
      </c>
      <c r="J21" s="18"/>
      <c r="K21" s="23" t="str">
        <f>VLOOKUP(H21,Hoja1!A$2:G$445,4,0)</f>
        <v>N/A</v>
      </c>
      <c r="L21" s="23" t="str">
        <f>VLOOKUP(H21,Hoja1!A$2:G$445,5,0)</f>
        <v>N/A</v>
      </c>
      <c r="M21" s="18">
        <v>2</v>
      </c>
      <c r="N21" s="19">
        <v>3</v>
      </c>
      <c r="O21" s="19">
        <v>25</v>
      </c>
      <c r="P21" s="26">
        <f t="shared" si="1"/>
        <v>6</v>
      </c>
      <c r="Q21" s="26">
        <f t="shared" si="2"/>
        <v>150</v>
      </c>
      <c r="R21" s="33" t="str">
        <f t="shared" si="3"/>
        <v>M-6</v>
      </c>
      <c r="S21" s="35" t="str">
        <f t="shared" si="0"/>
        <v>II</v>
      </c>
      <c r="T21" s="37" t="str">
        <f t="shared" si="4"/>
        <v>No Aceptable o Aceptable Con Control Especifico</v>
      </c>
      <c r="U21" s="95"/>
      <c r="V21" s="23" t="str">
        <f>VLOOKUP(H21,Hoja1!A$2:G$445,6,0)</f>
        <v>Caídas de distinto nivel</v>
      </c>
      <c r="W21" s="20"/>
      <c r="X21" s="20"/>
      <c r="Y21" s="20"/>
      <c r="Z21" s="17"/>
      <c r="AA21" s="22" t="str">
        <f>VLOOKUP(H21,Hoja1!A$2:G$445,7,0)</f>
        <v>Pautas Básicas en orden y aseo en el lugar de trabajo, actos y condiciones inseguras</v>
      </c>
      <c r="AB21" s="20" t="s">
        <v>1211</v>
      </c>
      <c r="AC21" s="7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3.75">
      <c r="A22" s="108"/>
      <c r="B22" s="108"/>
      <c r="C22" s="77"/>
      <c r="D22" s="100"/>
      <c r="E22" s="92"/>
      <c r="F22" s="92"/>
      <c r="G22" s="23" t="str">
        <f>VLOOKUP(H22,Hoja1!A$1:G$445,2,0)</f>
        <v>Atraco, golpiza, atentados y secuestrados</v>
      </c>
      <c r="H22" s="24" t="s">
        <v>57</v>
      </c>
      <c r="I22" s="23" t="str">
        <f>VLOOKUP(H22,Hoja1!A$2:G$445,3,0)</f>
        <v>Estrés, golpes, Secuestros</v>
      </c>
      <c r="J22" s="18"/>
      <c r="K22" s="23" t="str">
        <f>VLOOKUP(H22,Hoja1!A$2:G$445,4,0)</f>
        <v>Inspecciones planeadas e inspecciones no planeadas, procedimientos de programas de seguridad y salud en el trabajo</v>
      </c>
      <c r="L22" s="23" t="str">
        <f>VLOOKUP(H22,Hoja1!A$2:G$445,5,0)</f>
        <v xml:space="preserve">Uniformes Corporativos, Caquetas corporativas, Carnetización
</v>
      </c>
      <c r="M22" s="18">
        <v>2</v>
      </c>
      <c r="N22" s="19">
        <v>3</v>
      </c>
      <c r="O22" s="19">
        <v>60</v>
      </c>
      <c r="P22" s="26">
        <f t="shared" si="1"/>
        <v>6</v>
      </c>
      <c r="Q22" s="26">
        <f t="shared" si="2"/>
        <v>360</v>
      </c>
      <c r="R22" s="33" t="str">
        <f t="shared" si="3"/>
        <v>M-6</v>
      </c>
      <c r="S22" s="35" t="str">
        <f t="shared" si="0"/>
        <v>II</v>
      </c>
      <c r="T22" s="37" t="str">
        <f t="shared" si="4"/>
        <v>No Aceptable o Aceptable Con Control Especifico</v>
      </c>
      <c r="U22" s="95"/>
      <c r="V22" s="23" t="str">
        <f>VLOOKUP(H22,Hoja1!A$2:G$445,6,0)</f>
        <v>Secuestros</v>
      </c>
      <c r="W22" s="20"/>
      <c r="X22" s="20"/>
      <c r="Y22" s="20"/>
      <c r="Z22" s="17"/>
      <c r="AA22" s="22" t="str">
        <f>VLOOKUP(H22,Hoja1!A$2:G$445,7,0)</f>
        <v>N/A</v>
      </c>
      <c r="AB22" s="20" t="s">
        <v>1204</v>
      </c>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109"/>
      <c r="B23" s="109"/>
      <c r="C23" s="98"/>
      <c r="D23" s="101"/>
      <c r="E23" s="93"/>
      <c r="F23" s="93"/>
      <c r="G23" s="23" t="str">
        <f>VLOOKUP(H23,Hoja1!A$1:G$445,2,0)</f>
        <v>SISMOS, INCENDIOS, INUNDACIONES, TERREMOTOS, VENDAVALES, DERRUMBE</v>
      </c>
      <c r="H23" s="24" t="s">
        <v>62</v>
      </c>
      <c r="I23" s="23" t="str">
        <f>VLOOKUP(H23,Hoja1!A$2:G$445,3,0)</f>
        <v>SISMOS, INCENDIOS, INUNDACIONES, TERREMOTOS, VENDAVALES</v>
      </c>
      <c r="J23" s="18"/>
      <c r="K23" s="23" t="str">
        <f>VLOOKUP(H23,Hoja1!A$2:G$445,4,0)</f>
        <v>Inspecciones planeadas e inspecciones no planeadas, procedimientos de programas de seguridad y salud en el trabajo</v>
      </c>
      <c r="L23" s="23" t="str">
        <f>VLOOKUP(H23,Hoja1!A$2:G$445,5,0)</f>
        <v>BRIGADAS DE EMERGENCIAS</v>
      </c>
      <c r="M23" s="18">
        <v>2</v>
      </c>
      <c r="N23" s="19">
        <v>1</v>
      </c>
      <c r="O23" s="19">
        <v>100</v>
      </c>
      <c r="P23" s="26">
        <f t="shared" si="1"/>
        <v>2</v>
      </c>
      <c r="Q23" s="26">
        <f t="shared" si="2"/>
        <v>200</v>
      </c>
      <c r="R23" s="33" t="str">
        <f t="shared" si="3"/>
        <v>B-2</v>
      </c>
      <c r="S23" s="35" t="str">
        <f t="shared" si="0"/>
        <v>II</v>
      </c>
      <c r="T23" s="37" t="str">
        <f t="shared" si="4"/>
        <v>No Aceptable o Aceptable Con Control Especifico</v>
      </c>
      <c r="U23" s="96"/>
      <c r="V23" s="23" t="str">
        <f>VLOOKUP(H23,Hoja1!A$2:G$445,6,0)</f>
        <v>MUERTE</v>
      </c>
      <c r="W23" s="20"/>
      <c r="X23" s="20"/>
      <c r="Y23" s="20"/>
      <c r="Z23" s="17" t="s">
        <v>1206</v>
      </c>
      <c r="AA23" s="22" t="str">
        <f>VLOOKUP(H23,Hoja1!A$2:G$445,7,0)</f>
        <v>ENTRENAMIENTO DE LA BRIGADA; DIVULGACIÓN DE PLAN DE EMERGENCIA</v>
      </c>
      <c r="AB23" s="20" t="s">
        <v>1205</v>
      </c>
      <c r="AC23" s="7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sheetData>
  <mergeCells count="26">
    <mergeCell ref="U11:U23"/>
    <mergeCell ref="AC11:AC23"/>
    <mergeCell ref="AB12:AB14"/>
    <mergeCell ref="AB16:AB17"/>
    <mergeCell ref="E5:G5"/>
    <mergeCell ref="M8:S9"/>
    <mergeCell ref="T8:T9"/>
    <mergeCell ref="U8:V9"/>
    <mergeCell ref="W8:AC9"/>
    <mergeCell ref="J8:L9"/>
    <mergeCell ref="B11:B23"/>
    <mergeCell ref="A11:A23"/>
    <mergeCell ref="F11:F23"/>
    <mergeCell ref="E11:E23"/>
    <mergeCell ref="D11:D23"/>
    <mergeCell ref="C11:C23"/>
    <mergeCell ref="C2:D2"/>
    <mergeCell ref="E2:I2"/>
    <mergeCell ref="E3:I3"/>
    <mergeCell ref="C4:D4"/>
    <mergeCell ref="E4:I4"/>
    <mergeCell ref="A8:A10"/>
    <mergeCell ref="B8:B10"/>
    <mergeCell ref="C8:F9"/>
    <mergeCell ref="G8:H9"/>
    <mergeCell ref="I8:I10"/>
  </mergeCells>
  <conditionalFormatting sqref="O11:O23">
    <cfRule type="cellIs" priority="13" stopIfTrue="1" operator="equal">
      <formula>"10, 25, 50, 100"</formula>
    </cfRule>
  </conditionalFormatting>
  <conditionalFormatting sqref="T1:T10 T24:T1048576">
    <cfRule type="containsText" dxfId="11" priority="10" operator="containsText" text="No Aceptable o Aceptable con Control Especifico">
      <formula>NOT(ISERROR(SEARCH("No Aceptable o Aceptable con Control Especifico",T1)))</formula>
    </cfRule>
    <cfRule type="containsText" dxfId="10" priority="11" operator="containsText" text="No Aceptable">
      <formula>NOT(ISERROR(SEARCH("No Aceptable",T1)))</formula>
    </cfRule>
    <cfRule type="containsText" dxfId="9" priority="12" operator="containsText" text="No Aceptable o Aceptable con Control Especifico">
      <formula>NOT(ISERROR(SEARCH("No Aceptable o Aceptable con Control Especifico",T1)))</formula>
    </cfRule>
  </conditionalFormatting>
  <conditionalFormatting sqref="S1:S10 S24:S1048576">
    <cfRule type="cellIs" dxfId="8" priority="9" operator="equal">
      <formula>"II"</formula>
    </cfRule>
  </conditionalFormatting>
  <conditionalFormatting sqref="S11:S23">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1:T23">
    <cfRule type="cellIs" dxfId="3" priority="3" stopIfTrue="1" operator="equal">
      <formula>"No Aceptable"</formula>
    </cfRule>
    <cfRule type="cellIs" dxfId="2" priority="4" stopIfTrue="1" operator="equal">
      <formula>"Aceptable"</formula>
    </cfRule>
  </conditionalFormatting>
  <conditionalFormatting sqref="T11:T23">
    <cfRule type="cellIs" dxfId="1" priority="2" stopIfTrue="1" operator="equal">
      <formula>"No Aceptable o Aceptable Con Control Especifico"</formula>
    </cfRule>
  </conditionalFormatting>
  <conditionalFormatting sqref="T11:T23">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Hoja1!$A$2:$A$445</xm:f>
          </x14:formula1>
          <xm:sqref>H11:H23</xm:sqref>
        </x14:dataValidation>
        <x14:dataValidation type="list" allowBlank="1" showInputMessage="1" showErrorMessage="1">
          <x14:formula1>
            <xm:f>Hoja2!$A$2:$A$82</xm:f>
          </x14:formula1>
          <xm:sqref>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24" zoomScale="80" zoomScaleNormal="80" workbookViewId="0">
      <selection activeCell="A28" sqref="A28"/>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7" t="s">
        <v>1188</v>
      </c>
      <c r="B48" s="47" t="s">
        <v>1189</v>
      </c>
      <c r="C48" s="47" t="s">
        <v>1190</v>
      </c>
      <c r="D48" s="47" t="s">
        <v>43</v>
      </c>
      <c r="E48" s="47" t="s">
        <v>609</v>
      </c>
      <c r="F48" s="47" t="s">
        <v>1191</v>
      </c>
      <c r="G48" s="47"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administrativo</vt:lpstr>
      <vt:lpstr>medidores</vt:lpstr>
      <vt:lpstr>cartera</vt:lpstr>
      <vt:lpstr>solicitudes</vt:lpstr>
      <vt:lpstr>medición</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2017-05-03T13:02:51Z</dcterms:modified>
</cp:coreProperties>
</file>