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EMBALSE REGADERA - CHIZACA" sheetId="1" r:id="rId1"/>
    <sheet name="Hoja1" sheetId="2" r:id="rId2"/>
    <sheet name="Hoja2" sheetId="3" r:id="rId3"/>
  </sheets>
  <definedNames>
    <definedName name="_xlnm._FilterDatabase" localSheetId="0" hidden="1">'EMBALSE REGADERA - CHIZACA'!$A$10:$JP$58</definedName>
    <definedName name="_xlnm.Print_Area" localSheetId="0">'EMBALSE REGADERA - CHIZACA'!$A$1:$AC$58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8" i="1" l="1"/>
  <c r="V58" i="1"/>
  <c r="P58" i="1"/>
  <c r="R58" i="1" s="1"/>
  <c r="L58" i="1"/>
  <c r="K58" i="1"/>
  <c r="I58" i="1"/>
  <c r="G58" i="1"/>
  <c r="AA57" i="1"/>
  <c r="V57" i="1"/>
  <c r="R57" i="1"/>
  <c r="P57" i="1"/>
  <c r="Q57" i="1" s="1"/>
  <c r="S57" i="1" s="1"/>
  <c r="T57" i="1" s="1"/>
  <c r="L57" i="1"/>
  <c r="K57" i="1"/>
  <c r="I57" i="1"/>
  <c r="G57" i="1"/>
  <c r="AA56" i="1"/>
  <c r="V56" i="1"/>
  <c r="P56" i="1"/>
  <c r="R56" i="1" s="1"/>
  <c r="L56" i="1"/>
  <c r="K56" i="1"/>
  <c r="I56" i="1"/>
  <c r="G56" i="1"/>
  <c r="AA55" i="1"/>
  <c r="V55" i="1"/>
  <c r="P55" i="1"/>
  <c r="R55" i="1" s="1"/>
  <c r="L55" i="1"/>
  <c r="K55" i="1"/>
  <c r="I55" i="1"/>
  <c r="G55" i="1"/>
  <c r="AA54" i="1"/>
  <c r="V54" i="1"/>
  <c r="P54" i="1"/>
  <c r="R54" i="1" s="1"/>
  <c r="L54" i="1"/>
  <c r="K54" i="1"/>
  <c r="I54" i="1"/>
  <c r="G54" i="1"/>
  <c r="AA53" i="1"/>
  <c r="V53" i="1"/>
  <c r="R53" i="1"/>
  <c r="P53" i="1"/>
  <c r="Q53" i="1" s="1"/>
  <c r="S53" i="1" s="1"/>
  <c r="T53" i="1" s="1"/>
  <c r="L53" i="1"/>
  <c r="K53" i="1"/>
  <c r="I53" i="1"/>
  <c r="G53" i="1"/>
  <c r="AA52" i="1"/>
  <c r="V52" i="1"/>
  <c r="R52" i="1"/>
  <c r="P52" i="1"/>
  <c r="Q52" i="1" s="1"/>
  <c r="S52" i="1" s="1"/>
  <c r="T52" i="1" s="1"/>
  <c r="L52" i="1"/>
  <c r="K52" i="1"/>
  <c r="I52" i="1"/>
  <c r="G52" i="1"/>
  <c r="AA51" i="1"/>
  <c r="V51" i="1"/>
  <c r="P51" i="1"/>
  <c r="R51" i="1" s="1"/>
  <c r="L51" i="1"/>
  <c r="K51" i="1"/>
  <c r="I51" i="1"/>
  <c r="G51" i="1"/>
  <c r="AA50" i="1"/>
  <c r="V50" i="1"/>
  <c r="P50" i="1"/>
  <c r="R50" i="1" s="1"/>
  <c r="L50" i="1"/>
  <c r="K50" i="1"/>
  <c r="I50" i="1"/>
  <c r="G50" i="1"/>
  <c r="AA49" i="1"/>
  <c r="V49" i="1"/>
  <c r="R49" i="1"/>
  <c r="P49" i="1"/>
  <c r="Q49" i="1" s="1"/>
  <c r="S49" i="1" s="1"/>
  <c r="T49" i="1" s="1"/>
  <c r="L49" i="1"/>
  <c r="K49" i="1"/>
  <c r="I49" i="1"/>
  <c r="G49" i="1"/>
  <c r="AA48" i="1"/>
  <c r="V48" i="1"/>
  <c r="R48" i="1"/>
  <c r="Q48" i="1"/>
  <c r="S48" i="1" s="1"/>
  <c r="T48" i="1" s="1"/>
  <c r="P48" i="1"/>
  <c r="L48" i="1"/>
  <c r="K48" i="1"/>
  <c r="I48" i="1"/>
  <c r="G48" i="1"/>
  <c r="AA47" i="1"/>
  <c r="V47" i="1"/>
  <c r="P47" i="1"/>
  <c r="R47" i="1" s="1"/>
  <c r="L47" i="1"/>
  <c r="K47" i="1"/>
  <c r="I47" i="1"/>
  <c r="G47" i="1"/>
  <c r="AA46" i="1"/>
  <c r="V46" i="1"/>
  <c r="P46" i="1"/>
  <c r="R46" i="1" s="1"/>
  <c r="L46" i="1"/>
  <c r="K46" i="1"/>
  <c r="I46" i="1"/>
  <c r="G46" i="1"/>
  <c r="AA45" i="1"/>
  <c r="V45" i="1"/>
  <c r="P45" i="1"/>
  <c r="Q45" i="1" s="1"/>
  <c r="S45" i="1" s="1"/>
  <c r="T45" i="1" s="1"/>
  <c r="L45" i="1"/>
  <c r="K45" i="1"/>
  <c r="I45" i="1"/>
  <c r="G45" i="1"/>
  <c r="AA44" i="1"/>
  <c r="V44" i="1"/>
  <c r="Q44" i="1"/>
  <c r="S44" i="1" s="1"/>
  <c r="T44" i="1" s="1"/>
  <c r="P44" i="1"/>
  <c r="R44" i="1" s="1"/>
  <c r="L44" i="1"/>
  <c r="K44" i="1"/>
  <c r="I44" i="1"/>
  <c r="G44" i="1"/>
  <c r="AA43" i="1"/>
  <c r="V43" i="1"/>
  <c r="P43" i="1"/>
  <c r="R43" i="1" s="1"/>
  <c r="L43" i="1"/>
  <c r="K43" i="1"/>
  <c r="I43" i="1"/>
  <c r="G43" i="1"/>
  <c r="AA42" i="1"/>
  <c r="V42" i="1"/>
  <c r="P42" i="1"/>
  <c r="R42" i="1" s="1"/>
  <c r="L42" i="1"/>
  <c r="K42" i="1"/>
  <c r="I42" i="1"/>
  <c r="G42" i="1"/>
  <c r="AA41" i="1"/>
  <c r="V41" i="1"/>
  <c r="P41" i="1"/>
  <c r="R41" i="1" s="1"/>
  <c r="L41" i="1"/>
  <c r="K41" i="1"/>
  <c r="I41" i="1"/>
  <c r="G41" i="1"/>
  <c r="AA40" i="1"/>
  <c r="V40" i="1"/>
  <c r="P40" i="1"/>
  <c r="Q40" i="1" s="1"/>
  <c r="S40" i="1" s="1"/>
  <c r="T40" i="1" s="1"/>
  <c r="L40" i="1"/>
  <c r="K40" i="1"/>
  <c r="I40" i="1"/>
  <c r="G40" i="1"/>
  <c r="AA39" i="1"/>
  <c r="V39" i="1"/>
  <c r="P39" i="1"/>
  <c r="R39" i="1" s="1"/>
  <c r="L39" i="1"/>
  <c r="K39" i="1"/>
  <c r="I39" i="1"/>
  <c r="G39" i="1"/>
  <c r="AA38" i="1"/>
  <c r="V38" i="1"/>
  <c r="P38" i="1"/>
  <c r="R38" i="1" s="1"/>
  <c r="L38" i="1"/>
  <c r="K38" i="1"/>
  <c r="I38" i="1"/>
  <c r="G38" i="1"/>
  <c r="AA37" i="1"/>
  <c r="V37" i="1"/>
  <c r="P37" i="1"/>
  <c r="R37" i="1" s="1"/>
  <c r="L37" i="1"/>
  <c r="K37" i="1"/>
  <c r="I37" i="1"/>
  <c r="G37" i="1"/>
  <c r="AA36" i="1"/>
  <c r="V36" i="1"/>
  <c r="P36" i="1"/>
  <c r="R36" i="1" s="1"/>
  <c r="L36" i="1"/>
  <c r="K36" i="1"/>
  <c r="I36" i="1"/>
  <c r="G36" i="1"/>
  <c r="AA35" i="1"/>
  <c r="V35" i="1"/>
  <c r="P35" i="1"/>
  <c r="R35" i="1" s="1"/>
  <c r="L35" i="1"/>
  <c r="K35" i="1"/>
  <c r="I35" i="1"/>
  <c r="G35" i="1"/>
  <c r="AA34" i="1"/>
  <c r="V34" i="1"/>
  <c r="P34" i="1"/>
  <c r="R34" i="1" s="1"/>
  <c r="L34" i="1"/>
  <c r="K34" i="1"/>
  <c r="I34" i="1"/>
  <c r="G34" i="1"/>
  <c r="AA33" i="1"/>
  <c r="V33" i="1"/>
  <c r="R33" i="1"/>
  <c r="Q33" i="1"/>
  <c r="S33" i="1" s="1"/>
  <c r="T33" i="1" s="1"/>
  <c r="P33" i="1"/>
  <c r="L33" i="1"/>
  <c r="K33" i="1"/>
  <c r="I33" i="1"/>
  <c r="G33" i="1"/>
  <c r="AA32" i="1"/>
  <c r="V32" i="1"/>
  <c r="R32" i="1"/>
  <c r="P32" i="1"/>
  <c r="Q32" i="1" s="1"/>
  <c r="S32" i="1" s="1"/>
  <c r="T32" i="1" s="1"/>
  <c r="L32" i="1"/>
  <c r="K32" i="1"/>
  <c r="I32" i="1"/>
  <c r="G32" i="1"/>
  <c r="AA31" i="1"/>
  <c r="V31" i="1"/>
  <c r="P31" i="1"/>
  <c r="R31" i="1" s="1"/>
  <c r="L31" i="1"/>
  <c r="K31" i="1"/>
  <c r="I31" i="1"/>
  <c r="G31" i="1"/>
  <c r="AA30" i="1"/>
  <c r="V30" i="1"/>
  <c r="P30" i="1"/>
  <c r="R30" i="1" s="1"/>
  <c r="L30" i="1"/>
  <c r="K30" i="1"/>
  <c r="I30" i="1"/>
  <c r="G30" i="1"/>
  <c r="AA29" i="1"/>
  <c r="V29" i="1"/>
  <c r="P29" i="1"/>
  <c r="R29" i="1" s="1"/>
  <c r="L29" i="1"/>
  <c r="K29" i="1"/>
  <c r="I29" i="1"/>
  <c r="G29" i="1"/>
  <c r="AA28" i="1"/>
  <c r="V28" i="1"/>
  <c r="P28" i="1"/>
  <c r="R28" i="1" s="1"/>
  <c r="L28" i="1"/>
  <c r="K28" i="1"/>
  <c r="I28" i="1"/>
  <c r="G28" i="1"/>
  <c r="AA27" i="1"/>
  <c r="V27" i="1"/>
  <c r="P27" i="1"/>
  <c r="R27" i="1" s="1"/>
  <c r="L27" i="1"/>
  <c r="K27" i="1"/>
  <c r="I27" i="1"/>
  <c r="G27" i="1"/>
  <c r="R40" i="1" l="1"/>
  <c r="Q41" i="1"/>
  <c r="S41" i="1" s="1"/>
  <c r="T41" i="1" s="1"/>
  <c r="R45" i="1"/>
  <c r="Q56" i="1"/>
  <c r="S56" i="1" s="1"/>
  <c r="T56" i="1" s="1"/>
  <c r="Q35" i="1"/>
  <c r="S35" i="1" s="1"/>
  <c r="T35" i="1" s="1"/>
  <c r="Q36" i="1"/>
  <c r="S36" i="1" s="1"/>
  <c r="T36" i="1" s="1"/>
  <c r="Q43" i="1"/>
  <c r="S43" i="1" s="1"/>
  <c r="T43" i="1" s="1"/>
  <c r="Q47" i="1"/>
  <c r="S47" i="1" s="1"/>
  <c r="T47" i="1" s="1"/>
  <c r="Q51" i="1"/>
  <c r="S51" i="1" s="1"/>
  <c r="T51" i="1" s="1"/>
  <c r="Q55" i="1"/>
  <c r="S55" i="1" s="1"/>
  <c r="T55" i="1" s="1"/>
  <c r="Q27" i="1"/>
  <c r="S27" i="1" s="1"/>
  <c r="T27" i="1" s="1"/>
  <c r="Q28" i="1"/>
  <c r="S28" i="1" s="1"/>
  <c r="T28" i="1" s="1"/>
  <c r="Q29" i="1"/>
  <c r="S29" i="1" s="1"/>
  <c r="T29" i="1" s="1"/>
  <c r="Q37" i="1"/>
  <c r="S37" i="1" s="1"/>
  <c r="T37" i="1" s="1"/>
  <c r="Q46" i="1"/>
  <c r="S46" i="1" s="1"/>
  <c r="T46" i="1" s="1"/>
  <c r="Q50" i="1"/>
  <c r="S50" i="1" s="1"/>
  <c r="T50" i="1" s="1"/>
  <c r="Q54" i="1"/>
  <c r="S54" i="1" s="1"/>
  <c r="T54" i="1" s="1"/>
  <c r="Q58" i="1"/>
  <c r="S58" i="1" s="1"/>
  <c r="T58" i="1" s="1"/>
  <c r="Q31" i="1"/>
  <c r="S31" i="1" s="1"/>
  <c r="T31" i="1" s="1"/>
  <c r="Q39" i="1"/>
  <c r="S39" i="1" s="1"/>
  <c r="T39" i="1" s="1"/>
  <c r="Q30" i="1"/>
  <c r="S30" i="1" s="1"/>
  <c r="T30" i="1" s="1"/>
  <c r="Q34" i="1"/>
  <c r="S34" i="1" s="1"/>
  <c r="T34" i="1" s="1"/>
  <c r="Q38" i="1"/>
  <c r="S38" i="1" s="1"/>
  <c r="T38" i="1" s="1"/>
  <c r="Q42" i="1"/>
  <c r="S42" i="1" s="1"/>
  <c r="T42" i="1" s="1"/>
  <c r="G12" i="1" l="1"/>
  <c r="G13" i="1"/>
  <c r="G15" i="1"/>
  <c r="G16" i="1"/>
  <c r="G17" i="1"/>
  <c r="G18" i="1"/>
  <c r="G19" i="1"/>
  <c r="G20" i="1"/>
  <c r="G21" i="1"/>
  <c r="G22" i="1"/>
  <c r="G23" i="1"/>
  <c r="G24" i="1"/>
  <c r="G25" i="1"/>
  <c r="G26" i="1"/>
  <c r="AA12" i="1"/>
  <c r="AA13" i="1"/>
  <c r="AA14" i="1"/>
  <c r="AA15" i="1"/>
  <c r="AA16" i="1"/>
  <c r="AA17" i="1"/>
  <c r="AA18" i="1"/>
  <c r="AA19" i="1"/>
  <c r="AA20" i="1"/>
  <c r="AA21" i="1"/>
  <c r="AA22" i="1"/>
  <c r="AA23" i="1"/>
  <c r="AA24" i="1"/>
  <c r="AA25" i="1"/>
  <c r="AA26" i="1"/>
  <c r="AA11" i="1"/>
  <c r="V12" i="1"/>
  <c r="V13" i="1"/>
  <c r="V14" i="1"/>
  <c r="V15" i="1"/>
  <c r="V16" i="1"/>
  <c r="V17" i="1"/>
  <c r="V18" i="1"/>
  <c r="V19" i="1"/>
  <c r="V20" i="1"/>
  <c r="V21" i="1"/>
  <c r="V22" i="1"/>
  <c r="V23" i="1"/>
  <c r="V24" i="1"/>
  <c r="V25" i="1"/>
  <c r="V26"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L12" i="1"/>
  <c r="L13" i="1"/>
  <c r="L14" i="1"/>
  <c r="L15" i="1"/>
  <c r="L16" i="1"/>
  <c r="L17" i="1"/>
  <c r="L18" i="1"/>
  <c r="L19" i="1"/>
  <c r="L20" i="1"/>
  <c r="L21" i="1"/>
  <c r="L22" i="1"/>
  <c r="L23" i="1"/>
  <c r="L24" i="1"/>
  <c r="L25" i="1"/>
  <c r="L26" i="1"/>
  <c r="L11" i="1"/>
  <c r="K12" i="1"/>
  <c r="K13" i="1"/>
  <c r="K14" i="1"/>
  <c r="K15" i="1"/>
  <c r="K16" i="1"/>
  <c r="K17" i="1"/>
  <c r="K18" i="1"/>
  <c r="K19" i="1"/>
  <c r="K20" i="1"/>
  <c r="K21" i="1"/>
  <c r="K22" i="1"/>
  <c r="K23" i="1"/>
  <c r="K24" i="1"/>
  <c r="K25" i="1"/>
  <c r="K26" i="1"/>
  <c r="K11" i="1"/>
  <c r="I12" i="1"/>
  <c r="I13" i="1"/>
  <c r="I14" i="1"/>
  <c r="I15" i="1"/>
  <c r="I16" i="1"/>
  <c r="I17" i="1"/>
  <c r="I18" i="1"/>
  <c r="I19" i="1"/>
  <c r="I20" i="1"/>
  <c r="I21" i="1"/>
  <c r="I22" i="1"/>
  <c r="I23" i="1"/>
  <c r="I24" i="1"/>
  <c r="I25" i="1"/>
  <c r="I26" i="1"/>
  <c r="I11" i="1"/>
  <c r="G14" i="1"/>
  <c r="G11" i="1"/>
  <c r="P11" i="1"/>
  <c r="Q11" i="1" s="1"/>
  <c r="R20" i="1" l="1"/>
  <c r="Q25" i="1"/>
  <c r="S25" i="1" s="1"/>
  <c r="T25" i="1" s="1"/>
  <c r="R26" i="1"/>
  <c r="R19" i="1"/>
  <c r="Q15" i="1"/>
  <c r="S15" i="1" s="1"/>
  <c r="T15" i="1" s="1"/>
  <c r="R23" i="1"/>
  <c r="Q14" i="1"/>
  <c r="S14" i="1" s="1"/>
  <c r="T14" i="1" s="1"/>
  <c r="R22" i="1"/>
  <c r="Q17" i="1"/>
  <c r="S17" i="1" s="1"/>
  <c r="T17" i="1" s="1"/>
  <c r="R17" i="1"/>
  <c r="Q13" i="1"/>
  <c r="S13" i="1" s="1"/>
  <c r="T13" i="1" s="1"/>
  <c r="R13" i="1"/>
  <c r="Q21" i="1"/>
  <c r="S21" i="1" s="1"/>
  <c r="T21" i="1" s="1"/>
  <c r="Q12" i="1"/>
  <c r="S12" i="1" s="1"/>
  <c r="T12" i="1" s="1"/>
  <c r="R24" i="1"/>
  <c r="Q16" i="1"/>
  <c r="S16" i="1" s="1"/>
  <c r="T16" i="1" s="1"/>
  <c r="Q18" i="1"/>
  <c r="S18" i="1" s="1"/>
  <c r="T18" i="1" s="1"/>
  <c r="R11" i="1" l="1"/>
  <c r="S11" i="1"/>
  <c r="T11" i="1" s="1"/>
</calcChain>
</file>

<file path=xl/sharedStrings.xml><?xml version="1.0" encoding="utf-8"?>
<sst xmlns="http://schemas.openxmlformats.org/spreadsheetml/2006/main" count="3482" uniqueCount="1218">
  <si>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</si>
  <si>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</si>
  <si>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</si>
  <si>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</si>
  <si>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</si>
  <si>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</si>
  <si>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</si>
  <si>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</si>
  <si>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</si>
  <si>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</si>
  <si>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</si>
  <si>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</si>
  <si>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</si>
  <si>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</si>
  <si>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</si>
  <si>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</si>
  <si>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</si>
  <si>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</si>
  <si>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</si>
  <si>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</si>
  <si>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</si>
  <si>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</si>
  <si>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</si>
  <si>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</si>
  <si>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</si>
  <si>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</si>
  <si>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</si>
  <si>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</si>
  <si>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</si>
  <si>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</si>
  <si>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</si>
  <si>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</si>
  <si>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</si>
  <si>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</si>
  <si>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</si>
  <si>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</si>
  <si>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</si>
  <si>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</si>
  <si>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</si>
  <si>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</si>
  <si>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</si>
  <si>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</si>
  <si>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</si>
  <si>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</si>
  <si>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</si>
  <si>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</si>
  <si>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</si>
  <si>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</si>
  <si>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</si>
  <si>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</si>
  <si>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</si>
  <si>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</si>
  <si>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</si>
  <si>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</si>
  <si>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</si>
  <si>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</si>
  <si>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</si>
  <si>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</si>
  <si>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</si>
  <si>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</si>
  <si>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</si>
  <si>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</si>
  <si>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</si>
  <si>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</si>
  <si>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</si>
  <si>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</si>
  <si>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</si>
  <si>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</si>
  <si>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</si>
  <si>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</si>
  <si>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</si>
  <si>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</si>
  <si>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</si>
  <si>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</si>
  <si>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</si>
  <si>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</si>
  <si>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</si>
  <si>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</si>
  <si>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</si>
  <si>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</si>
  <si>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</si>
  <si>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</si>
  <si>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</si>
  <si>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</si>
  <si>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</si>
  <si>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</si>
  <si>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</si>
  <si>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</si>
  <si>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</si>
  <si>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</si>
  <si>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</si>
  <si>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</si>
  <si>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</si>
  <si>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</si>
  <si>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</si>
  <si>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</si>
  <si>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</si>
  <si>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</si>
  <si>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</si>
  <si>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</si>
  <si>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</si>
  <si>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</si>
  <si>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</si>
  <si>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</si>
  <si>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</si>
  <si>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</si>
  <si>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</si>
  <si>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</si>
  <si>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</si>
  <si>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</si>
  <si>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</si>
  <si>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</si>
  <si>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</si>
  <si>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</si>
  <si>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</si>
  <si>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</si>
  <si>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</si>
  <si>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</si>
  <si>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</si>
  <si>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</si>
  <si>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</si>
  <si>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</si>
  <si>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</si>
  <si>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</si>
  <si>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</si>
  <si>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</si>
  <si>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</si>
  <si>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</si>
  <si>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</si>
  <si>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</si>
  <si>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</si>
  <si>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</si>
  <si>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</si>
  <si>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</si>
  <si>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</si>
  <si>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</si>
  <si>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</si>
  <si>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</si>
  <si>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</si>
  <si>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</si>
  <si>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</si>
  <si>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</si>
  <si>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</si>
  <si>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</si>
  <si>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</si>
  <si>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</si>
  <si>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</si>
  <si>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</si>
  <si>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</si>
  <si>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</si>
  <si>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</si>
  <si>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</si>
  <si>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</si>
  <si>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</si>
  <si>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</si>
  <si>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</si>
  <si>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</si>
  <si>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</si>
  <si>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</si>
  <si>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</si>
  <si>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</si>
  <si>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</si>
  <si>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</si>
  <si>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</si>
  <si>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</si>
  <si>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</si>
  <si>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</si>
  <si>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</si>
  <si>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</si>
  <si>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</si>
  <si>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</si>
  <si>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</si>
  <si>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</si>
  <si>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</si>
  <si>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</si>
  <si>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</si>
  <si>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</si>
  <si>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</si>
  <si>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</si>
  <si>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</si>
  <si>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</si>
  <si>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</si>
  <si>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</si>
  <si>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</si>
  <si>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</si>
  <si>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</si>
  <si>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</si>
  <si>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</si>
  <si>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</si>
  <si>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</si>
  <si>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</si>
  <si>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</si>
  <si>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</si>
  <si>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</si>
  <si>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</si>
  <si>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</si>
  <si>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</si>
  <si>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</si>
  <si>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</si>
  <si>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</si>
  <si>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</si>
  <si>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</si>
  <si>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</si>
  <si>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</si>
  <si>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</si>
  <si>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</si>
  <si>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</si>
  <si>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</si>
  <si>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</si>
  <si>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</si>
  <si>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</si>
  <si>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</si>
  <si>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</si>
  <si>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</si>
  <si>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</si>
  <si>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</si>
  <si>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</si>
  <si>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</si>
  <si>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</si>
  <si>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</si>
  <si>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</si>
  <si>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</si>
  <si>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</si>
  <si>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</si>
  <si>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</si>
  <si>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</si>
  <si>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</si>
  <si>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</si>
  <si>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</si>
  <si>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</si>
  <si>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</si>
  <si>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</si>
  <si>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</si>
  <si>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</si>
  <si>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</si>
  <si>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</si>
  <si>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</si>
  <si>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</si>
  <si>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</si>
  <si>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</si>
  <si>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</si>
  <si>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</si>
  <si>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</si>
  <si>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</si>
  <si>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</si>
  <si>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</si>
  <si>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</si>
  <si>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</si>
  <si>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</si>
  <si>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</si>
  <si>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</si>
  <si>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</si>
  <si>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</si>
  <si>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</si>
  <si>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</si>
  <si>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</si>
  <si>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</si>
  <si>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</si>
  <si>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</si>
  <si>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</si>
  <si>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</si>
  <si>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</si>
  <si>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</si>
  <si>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</si>
  <si>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</si>
  <si>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</si>
  <si>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</si>
  <si>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</si>
  <si>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</si>
  <si>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</si>
  <si>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</si>
  <si>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</si>
  <si>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</si>
  <si>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</si>
  <si>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</si>
  <si>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</si>
  <si>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</si>
  <si>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</si>
  <si>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</si>
  <si>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</si>
  <si>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</si>
  <si>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</si>
  <si>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</si>
  <si>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</si>
  <si>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</si>
  <si>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</si>
  <si>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</si>
  <si>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</si>
  <si>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</si>
  <si>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</si>
  <si>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</si>
  <si>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</si>
  <si>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</si>
  <si>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</si>
  <si>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</si>
  <si>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</si>
  <si>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</si>
  <si>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</si>
  <si>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</si>
  <si>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</si>
  <si>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</si>
  <si>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</si>
  <si>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</si>
  <si>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</si>
  <si>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</si>
  <si>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</si>
  <si>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</si>
  <si>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</si>
  <si>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</si>
  <si>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</si>
  <si>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</si>
  <si>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</si>
  <si>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</si>
  <si>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</si>
  <si>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</si>
  <si>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</si>
  <si>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</si>
  <si>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</si>
  <si>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</si>
  <si>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</si>
  <si>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</si>
  <si>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</si>
  <si>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</si>
  <si>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</si>
  <si>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</si>
  <si>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</si>
  <si>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</si>
  <si>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</si>
  <si>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</si>
  <si>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</si>
  <si>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</si>
  <si>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</si>
  <si>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</si>
  <si>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</si>
  <si>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</si>
  <si>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</si>
  <si>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</si>
  <si>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</si>
  <si>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</si>
  <si>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</si>
  <si>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</si>
  <si>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</si>
  <si>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</si>
  <si>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</si>
  <si>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</si>
  <si>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</si>
  <si>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</si>
  <si>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</si>
  <si>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</si>
  <si>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</si>
  <si>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</si>
  <si>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</si>
  <si>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</si>
  <si>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</si>
  <si>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</si>
  <si>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</si>
  <si>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</si>
  <si>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</si>
  <si>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</si>
  <si>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</si>
  <si>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</si>
  <si>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</si>
  <si>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</si>
  <si>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</si>
  <si>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</si>
  <si>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</si>
  <si>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</si>
  <si>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</si>
  <si>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</si>
  <si>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</si>
  <si>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</si>
  <si>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</si>
  <si>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</si>
  <si>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</si>
  <si>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</si>
  <si>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</si>
  <si>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</si>
  <si>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</si>
  <si>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</si>
  <si>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</si>
  <si>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</si>
  <si>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</si>
  <si>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</si>
  <si>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</si>
  <si>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</si>
  <si>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</si>
  <si>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</si>
  <si>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</si>
  <si>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</si>
  <si>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</si>
  <si>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</si>
  <si>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</si>
  <si>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</si>
  <si>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</si>
  <si>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</si>
  <si>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</si>
  <si>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</si>
  <si>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</si>
  <si>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</si>
  <si>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</si>
  <si>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</si>
  <si>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</si>
  <si>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</si>
  <si>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</si>
  <si>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</si>
  <si>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</si>
  <si>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</si>
  <si>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</si>
  <si>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</si>
  <si>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</si>
  <si>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</si>
  <si>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</si>
  <si>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</si>
  <si>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</si>
  <si>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</si>
  <si>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</si>
  <si>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</si>
  <si>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</si>
  <si>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</si>
  <si>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</si>
  <si>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</si>
  <si>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</si>
  <si>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</si>
  <si>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</si>
  <si>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</si>
  <si>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</si>
  <si>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</si>
  <si>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</si>
  <si>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</si>
  <si>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</si>
  <si>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</si>
  <si>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</si>
  <si>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</si>
  <si>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</si>
  <si>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</si>
  <si>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</si>
  <si>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</si>
  <si>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</si>
  <si>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</si>
  <si>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</si>
  <si>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</si>
  <si>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</si>
  <si>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</si>
  <si>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</si>
  <si>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</si>
  <si>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</si>
  <si>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</si>
  <si>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</si>
  <si>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</si>
  <si>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</si>
  <si>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</si>
  <si>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</si>
  <si>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</si>
  <si>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</si>
  <si>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</si>
  <si>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</si>
  <si>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</si>
  <si>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</si>
  <si>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</si>
  <si>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</si>
  <si>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</si>
  <si>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</si>
  <si>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</si>
  <si>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</si>
  <si>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</si>
  <si>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</si>
  <si>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</si>
  <si>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</si>
  <si>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</si>
  <si>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</si>
  <si>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</si>
  <si>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</si>
  <si>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</si>
  <si>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</si>
  <si>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</si>
  <si>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</si>
  <si>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</si>
  <si>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</si>
  <si>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</si>
  <si>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</si>
  <si>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</si>
  <si>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</si>
  <si>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</si>
  <si>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</si>
  <si>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</si>
  <si>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</si>
  <si>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</si>
  <si>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</si>
  <si>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</si>
  <si>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</si>
  <si>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</si>
  <si>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</si>
  <si>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</si>
  <si>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</si>
  <si>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</si>
  <si>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</si>
  <si>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</si>
  <si>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</si>
  <si>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</si>
  <si>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</si>
  <si>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</si>
  <si>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</si>
  <si>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</si>
  <si>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</si>
  <si>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</si>
  <si>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</si>
  <si>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</si>
  <si>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</si>
  <si>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</si>
  <si>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</si>
  <si>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</si>
  <si>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</si>
  <si>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</si>
  <si>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</si>
  <si>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</si>
  <si>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</si>
  <si>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</si>
  <si>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</si>
  <si>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</si>
  <si>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</si>
  <si>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</si>
  <si>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</si>
  <si>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</si>
  <si>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</si>
  <si>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</si>
  <si>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</si>
  <si>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</si>
  <si>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</si>
  <si>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</si>
  <si>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</si>
  <si>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</si>
  <si>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</si>
  <si>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</si>
  <si>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</si>
  <si>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</si>
  <si>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</si>
  <si>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</si>
  <si>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</si>
  <si>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</si>
  <si>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</si>
  <si>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</si>
  <si>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</si>
  <si>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</si>
  <si>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</si>
  <si>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</si>
  <si>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</si>
  <si>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</si>
  <si>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</si>
  <si>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</si>
  <si>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</si>
  <si>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</si>
  <si>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</si>
  <si>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</si>
  <si>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</si>
  <si>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</si>
  <si>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</si>
  <si>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</si>
  <si>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</si>
  <si>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</si>
  <si>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</si>
  <si>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</si>
  <si>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</si>
  <si>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</si>
  <si>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</si>
  <si>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</si>
  <si>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</si>
  <si>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</si>
  <si>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</si>
  <si>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</si>
  <si>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</si>
  <si>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</si>
  <si>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</si>
  <si>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</si>
  <si>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</si>
  <si>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</si>
  <si>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</si>
  <si>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</si>
  <si>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</si>
  <si>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</si>
  <si>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</si>
  <si>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</si>
  <si>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</si>
  <si>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</si>
  <si>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</si>
  <si>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</si>
  <si>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</si>
  <si>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</si>
  <si>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</si>
  <si>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</si>
  <si>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</si>
  <si>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</si>
  <si>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</si>
  <si>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</si>
  <si>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</si>
  <si>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</si>
  <si>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</si>
  <si>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</si>
  <si>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</si>
  <si>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</si>
  <si>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</si>
  <si>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</si>
  <si>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</si>
  <si>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</si>
  <si>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</si>
  <si>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</si>
  <si>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</si>
  <si>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</si>
  <si>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</si>
  <si>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</si>
  <si>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</si>
  <si>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</si>
  <si>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</si>
  <si>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</si>
  <si>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</si>
  <si>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</si>
  <si>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</si>
  <si>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</si>
  <si>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</si>
  <si>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</si>
  <si>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</si>
  <si>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</si>
  <si>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</si>
  <si>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</si>
  <si>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</si>
  <si>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</si>
  <si>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</si>
  <si>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</si>
  <si>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</si>
  <si>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</si>
  <si>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</si>
  <si>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</si>
  <si>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</si>
  <si>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</si>
  <si>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</si>
  <si>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</si>
  <si>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</si>
  <si>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</si>
  <si>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</si>
  <si>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</si>
  <si>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</si>
  <si>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</si>
  <si>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</si>
  <si>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</si>
  <si>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</si>
  <si>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</si>
  <si>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</si>
  <si>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</si>
  <si>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</si>
  <si>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</si>
  <si>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</si>
  <si>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</si>
  <si>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</si>
  <si>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</si>
  <si>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</si>
  <si>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</si>
  <si>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</si>
  <si>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</si>
  <si>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</si>
  <si>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</si>
  <si>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</si>
  <si>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</si>
  <si>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</si>
  <si>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</si>
  <si>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</si>
  <si>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</si>
  <si>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</si>
  <si>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</si>
  <si>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</si>
  <si>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</si>
  <si>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</si>
  <si>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</si>
  <si>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</si>
  <si>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</si>
  <si>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</si>
  <si>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</si>
  <si>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</si>
  <si>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</si>
  <si>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</si>
  <si>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</si>
  <si>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</si>
  <si>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</si>
  <si>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</si>
  <si>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</si>
  <si>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</si>
  <si>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</si>
  <si>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</si>
  <si>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</si>
  <si>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</si>
  <si>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</si>
  <si>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</si>
  <si>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</si>
  <si>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</si>
  <si>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</si>
  <si>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</si>
  <si>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</si>
  <si>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</si>
  <si>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</si>
  <si>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</si>
  <si>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</si>
  <si>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</si>
  <si>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</si>
  <si>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</si>
  <si>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</si>
  <si>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</si>
  <si>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</si>
  <si>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</si>
  <si>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</si>
  <si>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</si>
  <si>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</si>
  <si>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</si>
  <si>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</si>
  <si>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</si>
  <si>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</si>
  <si>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</si>
  <si>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</si>
  <si>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</si>
  <si>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</si>
  <si>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</si>
  <si>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</si>
  <si>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</si>
  <si>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</si>
  <si>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</si>
  <si>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</si>
  <si>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</si>
  <si>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</si>
  <si>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</si>
  <si>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</si>
  <si>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</si>
  <si>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</si>
  <si>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</si>
  <si>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</si>
  <si>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</si>
  <si>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</si>
  <si>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</si>
  <si>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</si>
  <si>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</si>
  <si>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</si>
  <si>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</si>
  <si>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</si>
  <si>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</si>
  <si>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</si>
  <si>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</si>
  <si>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</si>
  <si>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</si>
  <si>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</si>
  <si>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</si>
  <si>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</si>
  <si>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</si>
  <si>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</si>
  <si>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</si>
  <si>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</si>
  <si>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</si>
  <si>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</si>
  <si>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</si>
  <si>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</si>
  <si>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</si>
  <si>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</si>
  <si>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</si>
  <si>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</si>
  <si>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</si>
  <si>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</si>
  <si>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</si>
  <si>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</si>
  <si>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</si>
  <si>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</si>
  <si>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</si>
  <si>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</si>
  <si>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</si>
  <si>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</si>
  <si>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</si>
  <si>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</si>
  <si>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</si>
  <si>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</si>
  <si>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</si>
  <si>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</si>
  <si>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</si>
  <si>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</si>
  <si>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</si>
  <si>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</si>
  <si>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</si>
  <si>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</si>
  <si>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</si>
  <si>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</si>
  <si>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</si>
  <si>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</si>
  <si>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</si>
  <si>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</si>
  <si>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</si>
  <si>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</si>
  <si>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</si>
  <si>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</si>
  <si>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</si>
  <si>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</si>
  <si>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</si>
  <si>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</si>
  <si>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</si>
  <si>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</si>
  <si>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</si>
  <si>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</si>
  <si>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</si>
  <si>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</si>
  <si>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</si>
  <si>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</si>
  <si>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</si>
  <si>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</si>
  <si>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</si>
  <si>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</si>
  <si>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</si>
  <si>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</si>
  <si>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</si>
  <si>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</si>
  <si>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</si>
  <si>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</si>
  <si>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</si>
  <si>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</si>
  <si>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</si>
  <si>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</si>
  <si>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</si>
  <si>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</si>
  <si>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</si>
  <si>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</si>
  <si>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</si>
  <si>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</si>
  <si>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</si>
  <si>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</si>
  <si>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</si>
  <si>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</si>
  <si>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</si>
  <si>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</si>
  <si>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</si>
  <si>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</si>
  <si>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</si>
  <si>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</si>
  <si>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</si>
  <si>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</si>
  <si>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</si>
  <si>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</si>
  <si>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</si>
  <si>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</si>
  <si>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</si>
  <si>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</si>
  <si>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</si>
  <si>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</si>
  <si>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</si>
  <si>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</si>
  <si>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</si>
  <si>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</si>
  <si>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</si>
  <si>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</si>
  <si>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</si>
  <si>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</si>
  <si>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</si>
  <si>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</si>
  <si>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</si>
  <si>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</si>
  <si>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</si>
  <si>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</si>
  <si>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</si>
  <si>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</si>
  <si>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</si>
  <si>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</si>
  <si>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</si>
  <si>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</si>
  <si>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</si>
  <si>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</si>
  <si>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</si>
  <si>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</si>
  <si>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</si>
  <si>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</si>
  <si>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</si>
  <si>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</si>
  <si>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</si>
  <si>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</si>
  <si>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</si>
  <si>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</si>
  <si>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</si>
  <si>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</si>
  <si>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</si>
  <si>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</si>
  <si>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</si>
  <si>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</si>
  <si>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</si>
  <si>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</si>
  <si>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</si>
  <si>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</si>
  <si>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</si>
  <si>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</si>
  <si>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</si>
  <si>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</si>
  <si>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</si>
  <si>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</si>
  <si>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</si>
  <si>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</si>
  <si>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</si>
  <si>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</si>
  <si>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</si>
  <si>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</si>
  <si>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</si>
  <si>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</si>
  <si>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</si>
  <si>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</si>
  <si>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</si>
  <si>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</si>
  <si>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</si>
  <si>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</si>
  <si>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</si>
  <si>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</si>
  <si>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</si>
  <si>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</si>
  <si>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</si>
  <si>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</si>
  <si>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</si>
  <si>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</si>
  <si>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</si>
  <si>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</si>
  <si>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</si>
  <si>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</si>
  <si>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</si>
  <si>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</si>
  <si>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</si>
  <si>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</si>
  <si>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</si>
  <si>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</si>
  <si>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</si>
  <si>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</si>
  <si>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</si>
  <si>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</si>
  <si>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</si>
  <si>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</si>
  <si>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</si>
  <si>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</si>
  <si>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</si>
  <si>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</si>
  <si>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</si>
  <si>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</si>
  <si>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</si>
  <si>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</si>
  <si>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</si>
  <si>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</si>
  <si>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</si>
  <si>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</si>
  <si>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</si>
  <si>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</si>
  <si>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</si>
  <si>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</si>
  <si>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</si>
  <si>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</si>
  <si>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</si>
  <si>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</si>
  <si>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</si>
  <si>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</si>
  <si>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</si>
  <si>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</si>
  <si>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</si>
  <si>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</si>
  <si>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</si>
  <si>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</si>
  <si>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</si>
  <si>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</si>
  <si>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</si>
  <si>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</si>
  <si>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</si>
  <si>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</si>
  <si>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</si>
  <si>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</si>
  <si>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</si>
  <si>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</si>
  <si>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</si>
  <si>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</si>
  <si>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</si>
  <si>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</si>
  <si>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</si>
  <si>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</si>
  <si>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</si>
  <si>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</si>
  <si>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</si>
  <si>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</si>
  <si>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</si>
  <si>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</si>
  <si>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</si>
  <si>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</si>
  <si>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</si>
  <si>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</si>
  <si>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</si>
  <si>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</si>
  <si>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</si>
  <si>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</si>
  <si>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</si>
  <si>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</si>
  <si>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</si>
  <si>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</si>
  <si>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</si>
  <si>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</si>
  <si>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</si>
  <si>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</si>
  <si>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</si>
  <si>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</si>
  <si>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</si>
  <si>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</si>
  <si>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</si>
  <si>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</si>
  <si>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</si>
  <si>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</si>
  <si>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</si>
  <si>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</si>
  <si>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</si>
  <si>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</si>
  <si>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</si>
  <si>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</si>
  <si>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</si>
  <si>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</si>
  <si>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</si>
  <si>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</si>
  <si>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</si>
  <si>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</si>
  <si>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</si>
  <si>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</si>
  <si>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</si>
  <si>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</si>
  <si>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</si>
  <si>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</si>
  <si>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</si>
  <si>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</si>
  <si>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</si>
  <si>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</si>
  <si>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</si>
  <si>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</si>
  <si>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</si>
  <si>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</si>
  <si>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</si>
  <si>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</si>
  <si>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</si>
  <si>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</si>
  <si>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</si>
  <si>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</si>
  <si>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</si>
  <si>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</si>
  <si>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</si>
  <si>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</si>
  <si>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</si>
  <si>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</si>
  <si>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</si>
  <si>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</si>
  <si>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</si>
  <si>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</si>
  <si>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</si>
  <si>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</si>
  <si>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</si>
  <si>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</si>
  <si>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</si>
  <si>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</si>
  <si>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</si>
  <si>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</si>
  <si>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</si>
  <si>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</si>
  <si>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</si>
  <si>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</si>
  <si>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</si>
  <si>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</si>
  <si>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</si>
  <si>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</si>
  <si>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</si>
  <si>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</si>
  <si>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</si>
  <si>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</si>
  <si>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</si>
  <si>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</si>
  <si>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</si>
  <si>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</si>
  <si>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</si>
  <si>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</si>
  <si>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</si>
  <si>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</si>
  <si>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</si>
  <si>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</si>
  <si>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</si>
  <si>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</si>
  <si>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</si>
  <si>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</si>
  <si>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</si>
  <si>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</si>
  <si>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</si>
  <si>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</si>
  <si>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</si>
  <si>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</si>
  <si>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</si>
  <si>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</si>
  <si>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</si>
  <si>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</si>
  <si>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</si>
  <si>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</si>
  <si>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</si>
  <si>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</si>
  <si>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</si>
  <si>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</si>
  <si>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</si>
  <si>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</si>
  <si>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</si>
  <si>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</si>
  <si>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</si>
  <si>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</si>
  <si>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</si>
  <si>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</si>
  <si>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</si>
  <si>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</si>
  <si>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</si>
  <si>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</si>
  <si>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</si>
  <si>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</si>
  <si>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</si>
  <si>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</si>
  <si>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</si>
  <si>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</si>
  <si>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</si>
  <si>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</si>
  <si>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</si>
  <si>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</si>
  <si>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</si>
  <si>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</si>
  <si>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</si>
  <si>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</si>
  <si>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</si>
  <si>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</si>
  <si>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</si>
  <si>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</si>
  <si>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</si>
  <si>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</si>
  <si>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</si>
  <si>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</si>
  <si>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</si>
  <si>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</si>
  <si>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</si>
  <si>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</si>
  <si>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</si>
  <si>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</si>
  <si>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</si>
  <si>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</si>
  <si>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</si>
  <si>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</si>
  <si>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</si>
  <si>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</si>
  <si>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</si>
  <si>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</si>
  <si>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</si>
  <si>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</si>
  <si>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</si>
  <si>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</si>
  <si>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</si>
  <si>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</si>
  <si>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</si>
  <si>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</si>
  <si>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</si>
  <si>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</si>
  <si>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</si>
  <si>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</si>
  <si>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</si>
  <si>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</si>
  <si>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</si>
  <si>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</si>
  <si>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</si>
  <si>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</si>
  <si>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</si>
  <si>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</si>
  <si>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</si>
  <si>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</si>
  <si>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</si>
  <si>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</si>
  <si>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</si>
  <si>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</si>
  <si>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</si>
  <si>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</si>
  <si>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</si>
  <si>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</si>
  <si>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</si>
  <si>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</si>
  <si>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</si>
  <si>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</si>
  <si>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</si>
  <si>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</si>
  <si>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</si>
  <si>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</si>
  <si>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</si>
  <si>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</si>
  <si>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</si>
  <si>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</si>
  <si>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</si>
  <si>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</si>
  <si>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</si>
  <si>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</si>
  <si>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</si>
  <si>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</si>
  <si>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</si>
  <si>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</si>
  <si>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ELABORACIÓN                                            ACTUALIZACIÓN                                               FECHA: 25 DE MAYO DE 2017</t>
  </si>
  <si>
    <t>CENTRO DE TRABAJO Y/O PROCESO: DIVISIÓN SISTEMA SUR ABASTECIMIENTO</t>
  </si>
  <si>
    <t>NOMBRE CENTRO DE TRABAJO Y/O PROCESO: EMBALSE REGADERA - CHIZACA</t>
  </si>
  <si>
    <t>SI</t>
  </si>
  <si>
    <t>Responder por el mantenimiento de los equipos mecanicos y de bombeo de aguas, con el fin de asegurar su buen funcionamiento.</t>
  </si>
  <si>
    <t>Ejecutar los trabajos de mantenimiento preventivo y correctivo de los equipos mecanicos y de bombeo de aguas residuales y blancas, para cumplir con el programa de mantenimiento. Realizar informes especificando las reparaciones, cambios de piezas, mantenimiento y demas operaciones realizadas, de acuerdo con los formatos y procedimientos establecidos. Vigilar y controlar el estado general y la correcta operation de los equipos mecanicos y de bombeo con el propesito de garantizar el eficiente funcionamiento de los mismos. Realizar el  mantenimiento, reparaciones, cambios de piezas y demas operaciones requeridas. Realizar con el grupo de mantenimiento el analisis y utilizacion del equipo para el mantenimiento predictivo como vibraciones, alineacion, temperatura, analisis de aceite, caudales y presiones entre otros. Responder por Ia utilizacion de los materiales, repuestos, accesorios y demas elementos suministrados para la ejecucion de los trabajos evitando el desperdicio de los mismos. Informar al superior inmediato sobre las fallas que puedan presentarse en los equipos mecanicos y de bombeo, con el proposito que se tomen las medidas correctivas del caso. lnterpretar los esquennas, planos de taller, despiece, ensamblaje y montaje de equipos mecanicos y de bombeo, para la correcta ejecucion de los trabajos encomendados. Solicitar los repuestos, elementos, accesorios y demas componentes que se requieran. Conducir el vehiculo segun las ordenes recibidas del superior inmediato, dentro o fuera del sector urbano y siempre por las vias propias para el fin indicado.</t>
  </si>
  <si>
    <t>No observado</t>
  </si>
  <si>
    <t>Elementos de protección personal de acuerdo al manual de E.P.P. de la empresa</t>
  </si>
  <si>
    <t>Mantener a todos los funcionarios incluidos en el programa de vacunación para evitar de manera preventiva lesiones a nivel físico y/o sistemico; se debe mantener actualizado al personal y a los jefes directos sobre los puntos de atención en los cuales pueden ser atendidos en caso de presentarse algún evento por mordedura.</t>
  </si>
  <si>
    <t>Reforzar sobre el adecuado lavado de la ropa de trabajo para evitar contaminación cruzada. Crear un programa donde se incentive al personal en el ciudado de manos. Garantizar que el personal sea incluido dentro del Programa de Vigilancia Epidemiologica para riesgo biologico determinado por la empresa.</t>
  </si>
  <si>
    <t>Garantizar la entrega de manera periodica a los funcionarios de bloqueador solar y capacitar en la importancia del uso del mismo para evitar lesiones en la piel de manera inmediata o a mediano plazo.</t>
  </si>
  <si>
    <t>Entregar de manera oportuna a los funcionarios la dotación correspondiente a cada cargo; retroalimentar sobre el uso adecuado del vestuario.</t>
  </si>
  <si>
    <t>Continuar con el desarrollo del programa de riesgo psicosocial con el fin de retroalimentar acerca del y manejo de estrés, así como factores internos y externos que desarrollen a mayor nivel este riesgo.</t>
  </si>
  <si>
    <t>Hacer revisión periodica de la fecha de vencimiento de la licencia interna de conducción para cumplir con los requerimientos internos estipulados por la compañía.</t>
  </si>
  <si>
    <t>El personal que realice labores de manipulación eléctrica debe contar con las certificaciones correspondientes según lo determina la legislación vigente.</t>
  </si>
  <si>
    <t>Mantenimientos preventivos a las áreas en las cuales se puede presentar daños a elementos o lesiones a personal por su deterioro.</t>
  </si>
  <si>
    <t>Seguir puntualmente el protocolo para desplazamientos en vehículos acuáticos o por acercamientos a fuentes hídricas profundas.</t>
  </si>
  <si>
    <t>Garantizar que las herramientas y los equipos necesarios cuenten con el mantenimiento y las codiciones de seguridad mínimas para realizar labores en forma segura.</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</si>
  <si>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</si>
  <si>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</si>
  <si>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</si>
  <si>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Realizar, en coordinacion con los tecnicos del area, la verificacion, operacion y el control del proceso de la planta de tratamiento y desarrollar el proceso de inspeccion, medicion y ensayo, para asegurar la calidad. cantidad, continuidad del agua suministrada.</t>
  </si>
  <si>
    <t>Tomar las muestras del agua cruda, de proceso y tratada de acuerdo con los procedimientos establecidos y entregarlos al responsable de la realizacion de los analisis fisicos quimicos y/o bacteriologicos, con el proposito de asegurar la confiabilidad de los resultados de los analisis realizados. Preparar, lavar y alistar los recipientes  para la toma de muestras de acuerdo con los procedimientos e instructivos establecidos. Inspeccionar el recibo del producto quimico entregado por el proveedor, tomar las muestras de los productos quimicos, manejar los productos quimicos y preparar las soluciones pare el  proceso de tratamiento de acuerdo a las instrucciones dadas por el superior inmediato. Realizar las actividades de manguereo durante el lavado de filtros, los drenajes de los sedimentadores y/o el desocupado de los floculadores y sedimentadores, cuando sea requerido. Registrar los datos en los formatos de inforrnacion del control del proceso propios de sus funciones a cargo, con el proposito de mantener la informacion pertinente y apropiada. Gestionar Ia solicitud de los trabajos de mantenimiento que sean requeridos.</t>
  </si>
  <si>
    <t>DIVISIÓN SISTEMA SUR ABASTECIMIENTO</t>
  </si>
  <si>
    <t>EMBALSE REGADERA - CHIZACA</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</si>
</sst>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2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9" fillId="6" borderId="23" xfId="9" applyFont="1" applyFill="1" applyBorder="1" applyAlignment="1">
      <alignment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4" borderId="1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5" xfId="0" applyFont="1" applyFill="1" applyBorder="1" applyAlignment="1">
      <alignment horizontal="justify" vertical="center" wrapText="1"/>
    </xf>
    <xf numFmtId="0" fontId="1" fillId="4" borderId="16" xfId="0" applyFont="1" applyFill="1" applyBorder="1" applyAlignment="1">
      <alignment horizontal="center" vertical="center" wrapText="1"/>
    </xf>
    <xf numFmtId="0" fontId="3" fillId="4"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5" xfId="0" applyFont="1" applyFill="1" applyBorder="1" applyAlignment="1">
      <alignment horizontal="center" vertical="center" wrapText="1"/>
    </xf>
    <xf numFmtId="0" fontId="3" fillId="8" borderId="1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5" xfId="0" applyFont="1" applyFill="1" applyBorder="1" applyAlignment="1">
      <alignment horizontal="justify" vertical="center" wrapText="1"/>
    </xf>
    <xf numFmtId="0" fontId="1" fillId="8" borderId="16" xfId="0" applyFont="1" applyFill="1" applyBorder="1" applyAlignment="1">
      <alignment horizontal="center" vertical="center" wrapText="1"/>
    </xf>
    <xf numFmtId="0" fontId="3" fillId="8" borderId="16"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9" xfId="0" applyFont="1" applyFill="1" applyBorder="1" applyAlignment="1">
      <alignment horizontal="center" vertical="center" textRotation="9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44">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58"/>
  <sheetViews>
    <sheetView showGridLines="0" tabSelected="1" view="pageBreakPreview" zoomScale="80" zoomScaleNormal="80" zoomScaleSheetLayoutView="80" workbookViewId="0">
      <selection activeCell="H11" sqref="H11"/>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60"/>
      <c r="D2" s="60"/>
      <c r="E2" s="49" t="s">
        <v>1193</v>
      </c>
      <c r="F2" s="50"/>
      <c r="G2" s="50"/>
      <c r="H2" s="50"/>
      <c r="I2" s="51"/>
      <c r="J2" s="9"/>
      <c r="K2" s="9"/>
      <c r="L2" s="9"/>
      <c r="M2" s="8"/>
      <c r="N2" s="8"/>
      <c r="O2" s="8"/>
      <c r="P2" s="8"/>
      <c r="Q2" s="8"/>
      <c r="R2" s="8"/>
      <c r="S2" s="8"/>
      <c r="T2" s="8"/>
      <c r="U2" s="9"/>
      <c r="V2" s="8"/>
      <c r="W2" s="8"/>
      <c r="X2" s="8"/>
      <c r="Y2" s="8"/>
      <c r="Z2" s="8"/>
      <c r="AA2" s="10"/>
    </row>
    <row r="3" spans="1:276" s="6" customFormat="1" ht="15" customHeight="1">
      <c r="A3" s="5"/>
      <c r="C3" s="11"/>
      <c r="D3" s="8"/>
      <c r="E3" s="52" t="s">
        <v>1194</v>
      </c>
      <c r="F3" s="53"/>
      <c r="G3" s="53"/>
      <c r="H3" s="53"/>
      <c r="I3" s="54"/>
      <c r="J3" s="9"/>
      <c r="K3" s="9"/>
      <c r="L3" s="9"/>
      <c r="M3" s="8"/>
      <c r="N3" s="8"/>
      <c r="O3" s="8"/>
      <c r="P3" s="8"/>
      <c r="Q3" s="8"/>
      <c r="R3" s="8"/>
      <c r="S3" s="8"/>
      <c r="T3" s="8"/>
      <c r="U3" s="9"/>
      <c r="V3" s="8"/>
      <c r="W3" s="8"/>
      <c r="X3" s="8"/>
      <c r="Y3" s="8"/>
      <c r="Z3" s="8"/>
      <c r="AA3" s="10"/>
    </row>
    <row r="4" spans="1:276" s="6" customFormat="1" ht="15" customHeight="1" thickBot="1">
      <c r="A4" s="5"/>
      <c r="C4" s="60"/>
      <c r="D4" s="60"/>
      <c r="E4" s="55" t="s">
        <v>1195</v>
      </c>
      <c r="F4" s="56"/>
      <c r="G4" s="56"/>
      <c r="H4" s="56"/>
      <c r="I4" s="57"/>
      <c r="J4" s="9"/>
      <c r="K4" s="9"/>
      <c r="L4" s="9"/>
      <c r="M4" s="8"/>
      <c r="N4" s="8"/>
      <c r="O4" s="8"/>
      <c r="P4" s="8"/>
      <c r="Q4" s="8"/>
      <c r="R4" s="8"/>
      <c r="S4" s="8"/>
      <c r="T4" s="8"/>
      <c r="U4" s="9"/>
      <c r="V4" s="8"/>
      <c r="W4" s="8"/>
      <c r="X4" s="8"/>
      <c r="Y4" s="8"/>
      <c r="Z4" s="8"/>
      <c r="AA4" s="10"/>
    </row>
    <row r="5" spans="1:276" s="6" customFormat="1" ht="11.25" customHeight="1">
      <c r="A5" s="5"/>
      <c r="C5" s="11"/>
      <c r="D5" s="8"/>
      <c r="E5" s="61"/>
      <c r="F5" s="61"/>
      <c r="G5" s="61"/>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46" t="s">
        <v>11</v>
      </c>
      <c r="B8" s="65" t="s">
        <v>12</v>
      </c>
      <c r="C8" s="62" t="s">
        <v>0</v>
      </c>
      <c r="D8" s="62"/>
      <c r="E8" s="62"/>
      <c r="F8" s="62"/>
      <c r="G8" s="59" t="s">
        <v>1</v>
      </c>
      <c r="H8" s="63"/>
      <c r="I8" s="64" t="s">
        <v>2</v>
      </c>
      <c r="J8" s="59" t="s">
        <v>3</v>
      </c>
      <c r="K8" s="59"/>
      <c r="L8" s="59"/>
      <c r="M8" s="59" t="s">
        <v>4</v>
      </c>
      <c r="N8" s="59"/>
      <c r="O8" s="59"/>
      <c r="P8" s="59"/>
      <c r="Q8" s="59"/>
      <c r="R8" s="59"/>
      <c r="S8" s="59"/>
      <c r="T8" s="59" t="s">
        <v>5</v>
      </c>
      <c r="U8" s="59" t="s">
        <v>6</v>
      </c>
      <c r="V8" s="63"/>
      <c r="W8" s="58" t="s">
        <v>7</v>
      </c>
      <c r="X8" s="58"/>
      <c r="Y8" s="58"/>
      <c r="Z8" s="58"/>
      <c r="AA8" s="58"/>
      <c r="AB8" s="58"/>
      <c r="AC8" s="58"/>
    </row>
    <row r="9" spans="1:276" ht="15.75" customHeight="1" thickBot="1">
      <c r="A9" s="47"/>
      <c r="B9" s="66"/>
      <c r="C9" s="62"/>
      <c r="D9" s="62"/>
      <c r="E9" s="62"/>
      <c r="F9" s="62"/>
      <c r="G9" s="63"/>
      <c r="H9" s="63"/>
      <c r="I9" s="64"/>
      <c r="J9" s="59"/>
      <c r="K9" s="59"/>
      <c r="L9" s="59"/>
      <c r="M9" s="59"/>
      <c r="N9" s="59"/>
      <c r="O9" s="59"/>
      <c r="P9" s="59"/>
      <c r="Q9" s="59"/>
      <c r="R9" s="59"/>
      <c r="S9" s="59"/>
      <c r="T9" s="63"/>
      <c r="U9" s="63"/>
      <c r="V9" s="63"/>
      <c r="W9" s="58"/>
      <c r="X9" s="58"/>
      <c r="Y9" s="58"/>
      <c r="Z9" s="58"/>
      <c r="AA9" s="58"/>
      <c r="AB9" s="58"/>
      <c r="AC9" s="58"/>
    </row>
    <row r="10" spans="1:276" s="13" customFormat="1" ht="39" thickBot="1">
      <c r="A10" s="48"/>
      <c r="B10" s="67"/>
      <c r="C10" s="27" t="s">
        <v>13</v>
      </c>
      <c r="D10" s="27" t="s">
        <v>14</v>
      </c>
      <c r="E10" s="27" t="s">
        <v>1077</v>
      </c>
      <c r="F10" s="27" t="s">
        <v>15</v>
      </c>
      <c r="G10" s="27" t="s">
        <v>16</v>
      </c>
      <c r="H10" s="27" t="s">
        <v>17</v>
      </c>
      <c r="I10" s="64"/>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102">
      <c r="A11" s="120" t="s">
        <v>1216</v>
      </c>
      <c r="B11" s="120" t="s">
        <v>1217</v>
      </c>
      <c r="C11" s="69" t="s">
        <v>1197</v>
      </c>
      <c r="D11" s="70" t="s">
        <v>1198</v>
      </c>
      <c r="E11" s="71" t="s">
        <v>1062</v>
      </c>
      <c r="F11" s="71" t="s">
        <v>1196</v>
      </c>
      <c r="G11" s="72" t="str">
        <f>VLOOKUP(H11,Hoja1!A$1:G$445,2,0)</f>
        <v>Modeduras</v>
      </c>
      <c r="H11" s="32" t="s">
        <v>79</v>
      </c>
      <c r="I11" s="72" t="str">
        <f>VLOOKUP(H11,Hoja1!A$2:G$445,3,0)</f>
        <v>Lesiones, tejidos, muerte, enfermedades infectocontagiosas</v>
      </c>
      <c r="J11" s="73" t="s">
        <v>1199</v>
      </c>
      <c r="K11" s="72" t="str">
        <f>VLOOKUP(H11,Hoja1!A$2:G$445,4,0)</f>
        <v>N/A</v>
      </c>
      <c r="L11" s="72" t="str">
        <f>VLOOKUP(H11,Hoja1!A$2:G$445,5,0)</f>
        <v>N/A</v>
      </c>
      <c r="M11" s="73">
        <v>2</v>
      </c>
      <c r="N11" s="74">
        <v>3</v>
      </c>
      <c r="O11" s="74">
        <v>25</v>
      </c>
      <c r="P11" s="74">
        <f>M11*N11</f>
        <v>6</v>
      </c>
      <c r="Q11" s="74">
        <f>O11*P11</f>
        <v>150</v>
      </c>
      <c r="R11" s="32" t="str">
        <f>IF(P11=40,"MA-40",IF(P11=30,"MA-30",IF(P11=20,"A-20",IF(P11=10,"A-10",IF(P11=24,"MA-24",IF(P11=18,"A-18",IF(P11=12,"A-12",IF(P11=6,"M-6",IF(P11=8,"M-8",IF(P11=6,"M-6",IF(P11=4,"B-4",IF(P11=2,"B-2",))))))))))))</f>
        <v>M-6</v>
      </c>
      <c r="S11" s="34" t="str">
        <f t="shared" ref="S11" si="0">IF(Q11&lt;=20,"IV",IF(Q11&lt;=120,"III",IF(Q11&lt;=500,"II",IF(Q11&lt;=4000,"I"))))</f>
        <v>II</v>
      </c>
      <c r="T11" s="34" t="str">
        <f>IF(S11=0,"",IF(S11="IV","Aceptable",IF(S11="III","Mejorable",IF(S11="II","No Aceptable o Aceptable Con Control Especifico",IF(S11="I","No Aceptable","")))))</f>
        <v>No Aceptable o Aceptable Con Control Especifico</v>
      </c>
      <c r="U11" s="75">
        <v>1</v>
      </c>
      <c r="V11" s="72" t="str">
        <f>VLOOKUP(H11,Hoja1!A$2:G$445,6,0)</f>
        <v>Posibles enfermedades</v>
      </c>
      <c r="W11" s="76"/>
      <c r="X11" s="76"/>
      <c r="Y11" s="76"/>
      <c r="Z11" s="77"/>
      <c r="AA11" s="77" t="str">
        <f>VLOOKUP(H11,Hoja1!A$2:G$445,7,0)</f>
        <v xml:space="preserve">Riesgo Biológico, Autocuidado y/o Uso y manejo adecuado de E.P.P.
</v>
      </c>
      <c r="AB11" s="76" t="s">
        <v>1201</v>
      </c>
      <c r="AC11" s="69"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38.25">
      <c r="A12" s="121"/>
      <c r="B12" s="121"/>
      <c r="C12" s="78"/>
      <c r="D12" s="79"/>
      <c r="E12" s="80"/>
      <c r="F12" s="80"/>
      <c r="G12" s="18" t="str">
        <f>VLOOKUP(H12,Hoja1!A$1:G$445,2,0)</f>
        <v>Parásitos</v>
      </c>
      <c r="H12" s="33" t="s">
        <v>105</v>
      </c>
      <c r="I12" s="18" t="str">
        <f>VLOOKUP(H12,Hoja1!A$2:G$445,3,0)</f>
        <v>Lesiones, infecciones parasitarias</v>
      </c>
      <c r="J12" s="19" t="s">
        <v>1199</v>
      </c>
      <c r="K12" s="18" t="str">
        <f>VLOOKUP(H12,Hoja1!A$2:G$445,4,0)</f>
        <v>N/A</v>
      </c>
      <c r="L12" s="18" t="str">
        <f>VLOOKUP(H12,Hoja1!A$2:G$445,5,0)</f>
        <v>N/A</v>
      </c>
      <c r="M12" s="19">
        <v>2</v>
      </c>
      <c r="N12" s="20">
        <v>2</v>
      </c>
      <c r="O12" s="20">
        <v>10</v>
      </c>
      <c r="P12" s="20">
        <f t="shared" ref="P12:P26" si="1">M12*N12</f>
        <v>4</v>
      </c>
      <c r="Q12" s="20">
        <f t="shared" ref="Q12:Q26" si="2">O12*P12</f>
        <v>40</v>
      </c>
      <c r="R12" s="33" t="str">
        <f t="shared" ref="R12:R26" si="3">IF(P12=40,"MA-40",IF(P12=30,"MA-30",IF(P12=20,"A-20",IF(P12=10,"A-10",IF(P12=24,"MA-24",IF(P12=18,"A-18",IF(P12=12,"A-12",IF(P12=6,"M-6",IF(P12=8,"M-8",IF(P12=6,"M-6",IF(P12=4,"B-4",IF(P12=2,"B-2",))))))))))))</f>
        <v>B-4</v>
      </c>
      <c r="S12" s="35" t="str">
        <f t="shared" ref="S12:S27" si="4">IF(Q12&lt;=20,"IV",IF(Q12&lt;=120,"III",IF(Q12&lt;=500,"II",IF(Q12&lt;=4000,"I"))))</f>
        <v>III</v>
      </c>
      <c r="T12" s="35" t="str">
        <f t="shared" ref="T12:T26" si="5">IF(S12=0,"",IF(S12="IV","Aceptable",IF(S12="III","Mejorable",IF(S12="II","No Aceptable o Aceptable Con Control Especifico",IF(S12="I","No Aceptable","")))))</f>
        <v>Mejorable</v>
      </c>
      <c r="U12" s="68"/>
      <c r="V12" s="18" t="str">
        <f>VLOOKUP(H12,Hoja1!A$2:G$445,6,0)</f>
        <v>Enfermedades Parasitarias</v>
      </c>
      <c r="W12" s="21"/>
      <c r="X12" s="21"/>
      <c r="Y12" s="21"/>
      <c r="Z12" s="17"/>
      <c r="AA12" s="17" t="str">
        <f>VLOOKUP(H12,Hoja1!A$2:G$445,7,0)</f>
        <v xml:space="preserve">Riesgo Biológico, Autocuidado y/o Uso y manejo adecuado de E.P.P.
</v>
      </c>
      <c r="AB12" s="81" t="s">
        <v>1202</v>
      </c>
      <c r="AC12" s="78"/>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121"/>
      <c r="B13" s="121"/>
      <c r="C13" s="78"/>
      <c r="D13" s="79"/>
      <c r="E13" s="80"/>
      <c r="F13" s="80"/>
      <c r="G13" s="18" t="str">
        <f>VLOOKUP(H13,Hoja1!A$1:G$445,2,0)</f>
        <v>Bacteria</v>
      </c>
      <c r="H13" s="33" t="s">
        <v>108</v>
      </c>
      <c r="I13" s="18" t="str">
        <f>VLOOKUP(H13,Hoja1!A$2:G$445,3,0)</f>
        <v>Infecciones producidas por Bacterianas</v>
      </c>
      <c r="J13" s="19" t="s">
        <v>1199</v>
      </c>
      <c r="K13" s="18" t="str">
        <f>VLOOKUP(H13,Hoja1!A$2:G$445,4,0)</f>
        <v>Inspecciones planeadas e inspecciones no planeadas, procedimientos de programas de seguridad y salud en el trabajo</v>
      </c>
      <c r="L13" s="18" t="str">
        <f>VLOOKUP(H13,Hoja1!A$2:G$445,5,0)</f>
        <v>Programa de vacunación, bota pantalon, overol, guantes, tapabocas, mascarillas con filtos</v>
      </c>
      <c r="M13" s="19">
        <v>2</v>
      </c>
      <c r="N13" s="20">
        <v>2</v>
      </c>
      <c r="O13" s="20">
        <v>10</v>
      </c>
      <c r="P13" s="20">
        <f t="shared" si="1"/>
        <v>4</v>
      </c>
      <c r="Q13" s="20">
        <f t="shared" si="2"/>
        <v>40</v>
      </c>
      <c r="R13" s="33" t="str">
        <f t="shared" si="3"/>
        <v>B-4</v>
      </c>
      <c r="S13" s="35" t="str">
        <f t="shared" si="4"/>
        <v>III</v>
      </c>
      <c r="T13" s="35" t="str">
        <f t="shared" si="5"/>
        <v>Mejorable</v>
      </c>
      <c r="U13" s="68"/>
      <c r="V13" s="18" t="str">
        <f>VLOOKUP(H13,Hoja1!A$2:G$445,6,0)</f>
        <v xml:space="preserve">Enfermedades Infectocontagiosas
</v>
      </c>
      <c r="W13" s="21"/>
      <c r="X13" s="21"/>
      <c r="Y13" s="21"/>
      <c r="Z13" s="17"/>
      <c r="AA13" s="17" t="str">
        <f>VLOOKUP(H13,Hoja1!A$2:G$445,7,0)</f>
        <v xml:space="preserve">Riesgo Biológico, Autocuidado y/o Uso y manejo adecuado de E.P.P.
</v>
      </c>
      <c r="AB13" s="81"/>
      <c r="AC13" s="78"/>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121"/>
      <c r="B14" s="121"/>
      <c r="C14" s="78"/>
      <c r="D14" s="79"/>
      <c r="E14" s="80"/>
      <c r="F14" s="80"/>
      <c r="G14" s="18" t="str">
        <f>VLOOKUP(H14,Hoja1!A$1:G$445,2,0)</f>
        <v>Hongos</v>
      </c>
      <c r="H14" s="33" t="s">
        <v>117</v>
      </c>
      <c r="I14" s="18" t="str">
        <f>VLOOKUP(H14,Hoja1!A$2:G$445,3,0)</f>
        <v>Micosis</v>
      </c>
      <c r="J14" s="19" t="s">
        <v>1199</v>
      </c>
      <c r="K14" s="18" t="str">
        <f>VLOOKUP(H14,Hoja1!A$2:G$445,4,0)</f>
        <v>Inspecciones planeadas e inspecciones no planeadas, procedimientos de programas de seguridad y salud en el trabajo</v>
      </c>
      <c r="L14" s="18" t="str">
        <f>VLOOKUP(H14,Hoja1!A$2:G$445,5,0)</f>
        <v>Programa de vacunación, éxamenes periódicos</v>
      </c>
      <c r="M14" s="19">
        <v>2</v>
      </c>
      <c r="N14" s="20">
        <v>2</v>
      </c>
      <c r="O14" s="20">
        <v>10</v>
      </c>
      <c r="P14" s="20">
        <f t="shared" si="1"/>
        <v>4</v>
      </c>
      <c r="Q14" s="20">
        <f t="shared" si="2"/>
        <v>40</v>
      </c>
      <c r="R14" s="33" t="str">
        <f t="shared" si="3"/>
        <v>B-4</v>
      </c>
      <c r="S14" s="35" t="str">
        <f t="shared" si="4"/>
        <v>III</v>
      </c>
      <c r="T14" s="35" t="str">
        <f t="shared" si="5"/>
        <v>Mejorable</v>
      </c>
      <c r="U14" s="68"/>
      <c r="V14" s="18" t="str">
        <f>VLOOKUP(H14,Hoja1!A$2:G$445,6,0)</f>
        <v>Micosis</v>
      </c>
      <c r="W14" s="21"/>
      <c r="X14" s="21"/>
      <c r="Y14" s="21"/>
      <c r="Z14" s="17"/>
      <c r="AA14" s="17" t="str">
        <f>VLOOKUP(H14,Hoja1!A$2:G$445,7,0)</f>
        <v xml:space="preserve">Riesgo Biológico, Autocuidado y/o Uso y manejo adecuado de E.P.P.
</v>
      </c>
      <c r="AB14" s="81"/>
      <c r="AC14" s="78"/>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73.5" customHeight="1">
      <c r="A15" s="121"/>
      <c r="B15" s="121"/>
      <c r="C15" s="78"/>
      <c r="D15" s="79"/>
      <c r="E15" s="80"/>
      <c r="F15" s="80"/>
      <c r="G15" s="18" t="str">
        <f>VLOOKUP(H15,Hoja1!A$1:G$445,2,0)</f>
        <v>INFRAROJA, ULTRAVIOLETA, VISIBLE, RADIOFRECUENCIA, MICROONDAS, LASER</v>
      </c>
      <c r="H15" s="33" t="s">
        <v>67</v>
      </c>
      <c r="I15" s="18" t="str">
        <f>VLOOKUP(H15,Hoja1!A$2:G$445,3,0)</f>
        <v>CÁNCER, LESIONES DÉRMICAS Y OCULARES</v>
      </c>
      <c r="J15" s="19" t="s">
        <v>1199</v>
      </c>
      <c r="K15" s="18" t="str">
        <f>VLOOKUP(H15,Hoja1!A$2:G$445,4,0)</f>
        <v>Inspecciones planeadas e inspecciones no planeadas, procedimientos de programas de seguridad y salud en el trabajo</v>
      </c>
      <c r="L15" s="18" t="str">
        <f>VLOOKUP(H15,Hoja1!A$2:G$445,5,0)</f>
        <v>PROGRAMA BLOQUEADOR SOLAR</v>
      </c>
      <c r="M15" s="19">
        <v>2</v>
      </c>
      <c r="N15" s="20">
        <v>3</v>
      </c>
      <c r="O15" s="20">
        <v>10</v>
      </c>
      <c r="P15" s="20">
        <f t="shared" si="1"/>
        <v>6</v>
      </c>
      <c r="Q15" s="20">
        <f t="shared" si="2"/>
        <v>60</v>
      </c>
      <c r="R15" s="33" t="str">
        <f t="shared" si="3"/>
        <v>M-6</v>
      </c>
      <c r="S15" s="35" t="str">
        <f t="shared" si="4"/>
        <v>III</v>
      </c>
      <c r="T15" s="35" t="str">
        <f t="shared" si="5"/>
        <v>Mejorable</v>
      </c>
      <c r="U15" s="68"/>
      <c r="V15" s="18" t="str">
        <f>VLOOKUP(H15,Hoja1!A$2:G$445,6,0)</f>
        <v>CÁNCER</v>
      </c>
      <c r="W15" s="21"/>
      <c r="X15" s="21"/>
      <c r="Y15" s="21"/>
      <c r="Z15" s="17"/>
      <c r="AA15" s="17" t="str">
        <f>VLOOKUP(H15,Hoja1!A$2:G$445,7,0)</f>
        <v>N/A</v>
      </c>
      <c r="AB15" s="21" t="s">
        <v>1203</v>
      </c>
      <c r="AC15" s="78"/>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62.25" customHeight="1">
      <c r="A16" s="121"/>
      <c r="B16" s="121"/>
      <c r="C16" s="78"/>
      <c r="D16" s="79"/>
      <c r="E16" s="80"/>
      <c r="F16" s="80"/>
      <c r="G16" s="18" t="str">
        <f>VLOOKUP(H16,Hoja1!A$1:G$445,2,0)</f>
        <v>ENERGÍA TÉRMICA, CAMBIO DE TEMPERATURA DURANTE LOS RECORRIDOS</v>
      </c>
      <c r="H16" s="33" t="s">
        <v>174</v>
      </c>
      <c r="I16" s="18" t="str">
        <f>VLOOKUP(H16,Hoja1!A$2:G$445,3,0)</f>
        <v xml:space="preserve"> HIPOTERMIA</v>
      </c>
      <c r="J16" s="19" t="s">
        <v>1199</v>
      </c>
      <c r="K16" s="18" t="str">
        <f>VLOOKUP(H16,Hoja1!A$2:G$445,4,0)</f>
        <v>Inspecciones planeadas e inspecciones no planeadas, procedimientos de programas de seguridad y salud en el trabajo</v>
      </c>
      <c r="L16" s="18" t="str">
        <f>VLOOKUP(H16,Hoja1!A$2:G$445,5,0)</f>
        <v>EPP OVEROLES TERMICOS</v>
      </c>
      <c r="M16" s="19">
        <v>2</v>
      </c>
      <c r="N16" s="20">
        <v>4</v>
      </c>
      <c r="O16" s="20">
        <v>10</v>
      </c>
      <c r="P16" s="20">
        <f t="shared" si="1"/>
        <v>8</v>
      </c>
      <c r="Q16" s="20">
        <f t="shared" si="2"/>
        <v>80</v>
      </c>
      <c r="R16" s="33" t="str">
        <f t="shared" si="3"/>
        <v>M-8</v>
      </c>
      <c r="S16" s="35" t="str">
        <f t="shared" si="4"/>
        <v>III</v>
      </c>
      <c r="T16" s="35" t="str">
        <f t="shared" si="5"/>
        <v>Mejorable</v>
      </c>
      <c r="U16" s="68"/>
      <c r="V16" s="18" t="str">
        <f>VLOOKUP(H16,Hoja1!A$2:G$445,6,0)</f>
        <v xml:space="preserve"> HIPOTERMIA</v>
      </c>
      <c r="W16" s="21"/>
      <c r="X16" s="21"/>
      <c r="Y16" s="21"/>
      <c r="Z16" s="17"/>
      <c r="AA16" s="17" t="str">
        <f>VLOOKUP(H16,Hoja1!A$2:G$445,7,0)</f>
        <v>N/A</v>
      </c>
      <c r="AB16" s="21" t="s">
        <v>1204</v>
      </c>
      <c r="AC16" s="78"/>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35.25" customHeight="1">
      <c r="A17" s="121"/>
      <c r="B17" s="121"/>
      <c r="C17" s="78"/>
      <c r="D17" s="79"/>
      <c r="E17" s="80"/>
      <c r="F17" s="80"/>
      <c r="G17" s="18" t="str">
        <f>VLOOKUP(H17,Hoja1!A$1:G$445,2,0)</f>
        <v xml:space="preserve"> ALTA CONCENTRACIÓN</v>
      </c>
      <c r="H17" s="33" t="s">
        <v>88</v>
      </c>
      <c r="I17" s="18" t="str">
        <f>VLOOKUP(H17,Hoja1!A$2:G$445,3,0)</f>
        <v>ESTRÉS, DEPRESIÓN, TRANSTORNOS DEL SUEÑO, AUSENCIA DE ATENCIÓN</v>
      </c>
      <c r="J17" s="19" t="s">
        <v>1199</v>
      </c>
      <c r="K17" s="18" t="str">
        <f>VLOOKUP(H17,Hoja1!A$2:G$445,4,0)</f>
        <v>N/A</v>
      </c>
      <c r="L17" s="18" t="str">
        <f>VLOOKUP(H17,Hoja1!A$2:G$445,5,0)</f>
        <v>PVE PSICOSOCIAL</v>
      </c>
      <c r="M17" s="19">
        <v>2</v>
      </c>
      <c r="N17" s="20">
        <v>3</v>
      </c>
      <c r="O17" s="20">
        <v>10</v>
      </c>
      <c r="P17" s="20">
        <f t="shared" si="1"/>
        <v>6</v>
      </c>
      <c r="Q17" s="20">
        <f t="shared" si="2"/>
        <v>60</v>
      </c>
      <c r="R17" s="33" t="str">
        <f t="shared" si="3"/>
        <v>M-6</v>
      </c>
      <c r="S17" s="35" t="str">
        <f t="shared" si="4"/>
        <v>III</v>
      </c>
      <c r="T17" s="35" t="str">
        <f t="shared" si="5"/>
        <v>Mejorable</v>
      </c>
      <c r="U17" s="68"/>
      <c r="V17" s="18" t="str">
        <f>VLOOKUP(H17,Hoja1!A$2:G$445,6,0)</f>
        <v>ESTRÉS, ALTERACIÓN DEL SISTEMA NERVIOSO</v>
      </c>
      <c r="W17" s="21"/>
      <c r="X17" s="21"/>
      <c r="Y17" s="21"/>
      <c r="Z17" s="17"/>
      <c r="AA17" s="17" t="str">
        <f>VLOOKUP(H17,Hoja1!A$2:G$445,7,0)</f>
        <v>N/A</v>
      </c>
      <c r="AB17" s="81" t="s">
        <v>1205</v>
      </c>
      <c r="AC17" s="78"/>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35.25" customHeight="1">
      <c r="A18" s="121"/>
      <c r="B18" s="121"/>
      <c r="C18" s="78"/>
      <c r="D18" s="79"/>
      <c r="E18" s="80"/>
      <c r="F18" s="80"/>
      <c r="G18" s="18" t="str">
        <f>VLOOKUP(H18,Hoja1!A$1:G$445,2,0)</f>
        <v>DESARROLLO DE LAS MISMAS FUNCIONES DURANTE UN LARGO PERÍODO DE TIEMPO</v>
      </c>
      <c r="H18" s="33" t="s">
        <v>455</v>
      </c>
      <c r="I18" s="18" t="str">
        <f>VLOOKUP(H18,Hoja1!A$2:G$445,3,0)</f>
        <v>DEPRESIÓN, ESTRÉS</v>
      </c>
      <c r="J18" s="19" t="s">
        <v>1199</v>
      </c>
      <c r="K18" s="18" t="str">
        <f>VLOOKUP(H18,Hoja1!A$2:G$445,4,0)</f>
        <v>N/A</v>
      </c>
      <c r="L18" s="18" t="str">
        <f>VLOOKUP(H18,Hoja1!A$2:G$445,5,0)</f>
        <v>PVE PSICOSOCIAL</v>
      </c>
      <c r="M18" s="19">
        <v>2</v>
      </c>
      <c r="N18" s="20">
        <v>4</v>
      </c>
      <c r="O18" s="20">
        <v>10</v>
      </c>
      <c r="P18" s="20">
        <f t="shared" si="1"/>
        <v>8</v>
      </c>
      <c r="Q18" s="20">
        <f t="shared" si="2"/>
        <v>80</v>
      </c>
      <c r="R18" s="33" t="str">
        <f t="shared" si="3"/>
        <v>M-8</v>
      </c>
      <c r="S18" s="35" t="str">
        <f t="shared" si="4"/>
        <v>III</v>
      </c>
      <c r="T18" s="35" t="str">
        <f t="shared" si="5"/>
        <v>Mejorable</v>
      </c>
      <c r="U18" s="68"/>
      <c r="V18" s="18" t="str">
        <f>VLOOKUP(H18,Hoja1!A$2:G$445,6,0)</f>
        <v>ESTRÉS</v>
      </c>
      <c r="W18" s="21"/>
      <c r="X18" s="21"/>
      <c r="Y18" s="21"/>
      <c r="Z18" s="17"/>
      <c r="AA18" s="17" t="str">
        <f>VLOOKUP(H18,Hoja1!A$2:G$445,7,0)</f>
        <v>N/A</v>
      </c>
      <c r="AB18" s="81"/>
      <c r="AC18" s="78"/>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68.25" customHeight="1">
      <c r="A19" s="121"/>
      <c r="B19" s="121"/>
      <c r="C19" s="78"/>
      <c r="D19" s="79"/>
      <c r="E19" s="80"/>
      <c r="F19" s="80"/>
      <c r="G19" s="18" t="str">
        <f>VLOOKUP(H19,Hoja1!A$1:G$445,2,0)</f>
        <v>Atropellamiento, Envestir</v>
      </c>
      <c r="H19" s="33" t="s">
        <v>1187</v>
      </c>
      <c r="I19" s="18" t="str">
        <f>VLOOKUP(H19,Hoja1!A$2:G$445,3,0)</f>
        <v>Lesiones, pérdidas materiales, muerte</v>
      </c>
      <c r="J19" s="19" t="s">
        <v>1199</v>
      </c>
      <c r="K19" s="18" t="str">
        <f>VLOOKUP(H19,Hoja1!A$2:G$445,4,0)</f>
        <v>Inspecciones planeadas e inspecciones no planeadas, procedimientos de programas de seguridad y salud en el trabajo</v>
      </c>
      <c r="L19" s="18" t="str">
        <f>VLOOKUP(H19,Hoja1!A$2:G$445,5,0)</f>
        <v>Programa de seguridad vial, señalización</v>
      </c>
      <c r="M19" s="19">
        <v>2</v>
      </c>
      <c r="N19" s="20">
        <v>1</v>
      </c>
      <c r="O19" s="20">
        <v>60</v>
      </c>
      <c r="P19" s="20">
        <f t="shared" si="1"/>
        <v>2</v>
      </c>
      <c r="Q19" s="20">
        <f t="shared" si="2"/>
        <v>120</v>
      </c>
      <c r="R19" s="33" t="str">
        <f t="shared" si="3"/>
        <v>B-2</v>
      </c>
      <c r="S19" s="35" t="str">
        <f t="shared" si="4"/>
        <v>III</v>
      </c>
      <c r="T19" s="35" t="str">
        <f t="shared" si="5"/>
        <v>Mejorable</v>
      </c>
      <c r="U19" s="68"/>
      <c r="V19" s="18" t="str">
        <f>VLOOKUP(H19,Hoja1!A$2:G$445,6,0)</f>
        <v>Muerte</v>
      </c>
      <c r="W19" s="21"/>
      <c r="X19" s="21"/>
      <c r="Y19" s="21"/>
      <c r="Z19" s="17"/>
      <c r="AA19" s="17" t="str">
        <f>VLOOKUP(H19,Hoja1!A$2:G$445,7,0)</f>
        <v>Seguridad vial y manejo defensivo, aseguramiento de áreas de trabajo</v>
      </c>
      <c r="AB19" s="21" t="s">
        <v>1206</v>
      </c>
      <c r="AC19" s="78"/>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61.5" customHeight="1">
      <c r="A20" s="121"/>
      <c r="B20" s="121"/>
      <c r="C20" s="78"/>
      <c r="D20" s="79"/>
      <c r="E20" s="80"/>
      <c r="F20" s="80"/>
      <c r="G20" s="18" t="str">
        <f>VLOOKUP(H20,Hoja1!A$1:G$445,2,0)</f>
        <v>Inadecuadas conexiones eléctricas-saturación en tomas de energía</v>
      </c>
      <c r="H20" s="33" t="s">
        <v>566</v>
      </c>
      <c r="I20" s="18" t="str">
        <f>VLOOKUP(H20,Hoja1!A$2:G$445,3,0)</f>
        <v>Quemaduras, electrocución, muerte</v>
      </c>
      <c r="J20" s="19" t="s">
        <v>1199</v>
      </c>
      <c r="K20" s="18" t="str">
        <f>VLOOKUP(H20,Hoja1!A$2:G$445,4,0)</f>
        <v>Inspecciones planeadas e inspecciones no planeadas, procedimientos de programas de seguridad y salud en el trabajo</v>
      </c>
      <c r="L20" s="18" t="str">
        <f>VLOOKUP(H20,Hoja1!A$2:G$445,5,0)</f>
        <v>E.P.P. Bota dieléctrica, Casco dieléctrico</v>
      </c>
      <c r="M20" s="19">
        <v>2</v>
      </c>
      <c r="N20" s="20">
        <v>3</v>
      </c>
      <c r="O20" s="20">
        <v>25</v>
      </c>
      <c r="P20" s="20">
        <f t="shared" si="1"/>
        <v>6</v>
      </c>
      <c r="Q20" s="20">
        <f t="shared" si="2"/>
        <v>150</v>
      </c>
      <c r="R20" s="33" t="str">
        <f t="shared" si="3"/>
        <v>M-6</v>
      </c>
      <c r="S20" s="35" t="str">
        <f t="shared" si="4"/>
        <v>II</v>
      </c>
      <c r="T20" s="35" t="str">
        <f t="shared" si="5"/>
        <v>No Aceptable o Aceptable Con Control Especifico</v>
      </c>
      <c r="U20" s="68"/>
      <c r="V20" s="18" t="str">
        <f>VLOOKUP(H20,Hoja1!A$2:G$445,6,0)</f>
        <v>Muerte</v>
      </c>
      <c r="W20" s="21"/>
      <c r="X20" s="21"/>
      <c r="Y20" s="21"/>
      <c r="Z20" s="17"/>
      <c r="AA20" s="17" t="str">
        <f>VLOOKUP(H20,Hoja1!A$2:G$445,7,0)</f>
        <v>Uso y manejo adecuado de E.P.P., actos y condiciones inseguras</v>
      </c>
      <c r="AB20" s="21" t="s">
        <v>1207</v>
      </c>
      <c r="AC20" s="78"/>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40.5">
      <c r="A21" s="121"/>
      <c r="B21" s="121"/>
      <c r="C21" s="78"/>
      <c r="D21" s="79"/>
      <c r="E21" s="80"/>
      <c r="F21" s="80"/>
      <c r="G21" s="18" t="str">
        <f>VLOOKUP(H21,Hoja1!A$1:G$445,2,0)</f>
        <v>Superficies de trabajo irregulares o deslizantes</v>
      </c>
      <c r="H21" s="33" t="s">
        <v>597</v>
      </c>
      <c r="I21" s="18" t="str">
        <f>VLOOKUP(H21,Hoja1!A$2:G$445,3,0)</f>
        <v>Caidas del mismo nivel, fracturas, golpe con objetos, caídas de objetos, obstrucción de rutas de evacuación</v>
      </c>
      <c r="J21" s="19" t="s">
        <v>1199</v>
      </c>
      <c r="K21" s="18" t="str">
        <f>VLOOKUP(H21,Hoja1!A$2:G$445,4,0)</f>
        <v>N/A</v>
      </c>
      <c r="L21" s="18" t="str">
        <f>VLOOKUP(H21,Hoja1!A$2:G$445,5,0)</f>
        <v>N/A</v>
      </c>
      <c r="M21" s="19">
        <v>2</v>
      </c>
      <c r="N21" s="20">
        <v>3</v>
      </c>
      <c r="O21" s="20">
        <v>25</v>
      </c>
      <c r="P21" s="20">
        <f t="shared" si="1"/>
        <v>6</v>
      </c>
      <c r="Q21" s="20">
        <f t="shared" si="2"/>
        <v>150</v>
      </c>
      <c r="R21" s="33" t="str">
        <f t="shared" si="3"/>
        <v>M-6</v>
      </c>
      <c r="S21" s="35" t="str">
        <f t="shared" si="4"/>
        <v>II</v>
      </c>
      <c r="T21" s="35" t="str">
        <f t="shared" si="5"/>
        <v>No Aceptable o Aceptable Con Control Especifico</v>
      </c>
      <c r="U21" s="68"/>
      <c r="V21" s="18" t="str">
        <f>VLOOKUP(H21,Hoja1!A$2:G$445,6,0)</f>
        <v>Caídas de distinto nivel</v>
      </c>
      <c r="W21" s="21"/>
      <c r="X21" s="21"/>
      <c r="Y21" s="21"/>
      <c r="Z21" s="17" t="s">
        <v>1208</v>
      </c>
      <c r="AA21" s="17" t="str">
        <f>VLOOKUP(H21,Hoja1!A$2:G$445,7,0)</f>
        <v>Pautas Básicas en orden y aseo en el lugar de trabajo, actos y condiciones inseguras</v>
      </c>
      <c r="AB21" s="21" t="s">
        <v>32</v>
      </c>
      <c r="AC21" s="78"/>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9.25" customHeight="1">
      <c r="A22" s="121"/>
      <c r="B22" s="121"/>
      <c r="C22" s="78"/>
      <c r="D22" s="79"/>
      <c r="E22" s="80"/>
      <c r="F22" s="80"/>
      <c r="G22" s="18" t="str">
        <f>VLOOKUP(H22,Hoja1!A$1:G$445,2,0)</f>
        <v>inmersión ( lluvias, crecientes de rios y quebradas, caidas desde tarabitas, puentes y medios de trasnporte)</v>
      </c>
      <c r="H22" s="33" t="s">
        <v>1188</v>
      </c>
      <c r="I22" s="18" t="str">
        <f>VLOOKUP(H22,Hoja1!A$2:G$445,3,0)</f>
        <v>contusiones, laseraciones, afectaciones del sistema respiratorio</v>
      </c>
      <c r="J22" s="19" t="s">
        <v>1199</v>
      </c>
      <c r="K22" s="18" t="str">
        <f>VLOOKUP(H22,Hoja1!A$2:G$445,4,0)</f>
        <v>Inspecciones planeadas e inspecciones no planeadas, procedimientos de programas de seguridad y salud en el trabajo</v>
      </c>
      <c r="L22" s="18" t="str">
        <f>VLOOKUP(H22,Hoja1!A$2:G$445,5,0)</f>
        <v>E.P.P.</v>
      </c>
      <c r="M22" s="19">
        <v>2</v>
      </c>
      <c r="N22" s="20">
        <v>2</v>
      </c>
      <c r="O22" s="20">
        <v>100</v>
      </c>
      <c r="P22" s="20">
        <f t="shared" si="1"/>
        <v>4</v>
      </c>
      <c r="Q22" s="20">
        <f t="shared" si="2"/>
        <v>400</v>
      </c>
      <c r="R22" s="33" t="str">
        <f t="shared" si="3"/>
        <v>B-4</v>
      </c>
      <c r="S22" s="35" t="str">
        <f t="shared" si="4"/>
        <v>II</v>
      </c>
      <c r="T22" s="35" t="str">
        <f t="shared" si="5"/>
        <v>No Aceptable o Aceptable Con Control Especifico</v>
      </c>
      <c r="U22" s="68"/>
      <c r="V22" s="18" t="str">
        <f>VLOOKUP(H22,Hoja1!A$2:G$445,6,0)</f>
        <v>muerte</v>
      </c>
      <c r="W22" s="21"/>
      <c r="X22" s="21"/>
      <c r="Y22" s="21"/>
      <c r="Z22" s="17"/>
      <c r="AA22" s="17" t="str">
        <f>VLOOKUP(H22,Hoja1!A$2:G$445,7,0)</f>
        <v>capacitación en salvamento acuatico y primer respondiente</v>
      </c>
      <c r="AB22" s="21" t="s">
        <v>1209</v>
      </c>
      <c r="AC22" s="78"/>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63.75">
      <c r="A23" s="121"/>
      <c r="B23" s="121"/>
      <c r="C23" s="78"/>
      <c r="D23" s="79"/>
      <c r="E23" s="80"/>
      <c r="F23" s="80"/>
      <c r="G23" s="18" t="str">
        <f>VLOOKUP(H23,Hoja1!A$1:G$445,2,0)</f>
        <v>Herramientas Manuales</v>
      </c>
      <c r="H23" s="33" t="s">
        <v>606</v>
      </c>
      <c r="I23" s="18" t="str">
        <f>VLOOKUP(H23,Hoja1!A$2:G$445,3,0)</f>
        <v>Quemaduras, contusiones y lesiones</v>
      </c>
      <c r="J23" s="19" t="s">
        <v>1199</v>
      </c>
      <c r="K23" s="18" t="str">
        <f>VLOOKUP(H23,Hoja1!A$2:G$445,4,0)</f>
        <v>Inspecciones planeadas e inspecciones no planeadas, procedimientos de programas de seguridad y salud en el trabajo</v>
      </c>
      <c r="L23" s="18" t="str">
        <f>VLOOKUP(H23,Hoja1!A$2:G$445,5,0)</f>
        <v>E.P.P.</v>
      </c>
      <c r="M23" s="19">
        <v>2</v>
      </c>
      <c r="N23" s="20">
        <v>2</v>
      </c>
      <c r="O23" s="20">
        <v>25</v>
      </c>
      <c r="P23" s="20">
        <f t="shared" si="1"/>
        <v>4</v>
      </c>
      <c r="Q23" s="20">
        <f t="shared" si="2"/>
        <v>100</v>
      </c>
      <c r="R23" s="33" t="str">
        <f t="shared" si="3"/>
        <v>B-4</v>
      </c>
      <c r="S23" s="35" t="str">
        <f t="shared" si="4"/>
        <v>III</v>
      </c>
      <c r="T23" s="35" t="str">
        <f t="shared" si="5"/>
        <v>Mejorable</v>
      </c>
      <c r="U23" s="68"/>
      <c r="V23" s="18" t="str">
        <f>VLOOKUP(H23,Hoja1!A$2:G$445,6,0)</f>
        <v>Amputación</v>
      </c>
      <c r="W23" s="21"/>
      <c r="X23" s="21"/>
      <c r="Y23" s="21"/>
      <c r="Z23" s="17"/>
      <c r="AA23" s="17" t="str">
        <f>VLOOKUP(H23,Hoja1!A$2:G$445,7,0)</f>
        <v xml:space="preserve">
Uso y manejo adecuado de E.P.P., uso y manejo adecuado de herramientas manuales y/o máqinas y equipos</v>
      </c>
      <c r="AB23" s="21" t="s">
        <v>1210</v>
      </c>
      <c r="AC23" s="78"/>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85.5" customHeight="1">
      <c r="A24" s="121"/>
      <c r="B24" s="121"/>
      <c r="C24" s="78"/>
      <c r="D24" s="79"/>
      <c r="E24" s="80"/>
      <c r="F24" s="80"/>
      <c r="G24" s="18" t="str">
        <f>VLOOKUP(H24,Hoja1!A$1:G$445,2,0)</f>
        <v>Atraco, golpiza, atentados y secuestrados</v>
      </c>
      <c r="H24" s="33" t="s">
        <v>57</v>
      </c>
      <c r="I24" s="18" t="str">
        <f>VLOOKUP(H24,Hoja1!A$2:G$445,3,0)</f>
        <v>Estrés, golpes, Secuestros</v>
      </c>
      <c r="J24" s="19" t="s">
        <v>1199</v>
      </c>
      <c r="K24" s="18" t="str">
        <f>VLOOKUP(H24,Hoja1!A$2:G$445,4,0)</f>
        <v>Inspecciones planeadas e inspecciones no planeadas, procedimientos de programas de seguridad y salud en el trabajo</v>
      </c>
      <c r="L24" s="18" t="str">
        <f>VLOOKUP(H24,Hoja1!A$2:G$445,5,0)</f>
        <v xml:space="preserve">Uniformes Corporativos, Caquetas corporativas, Carnetización
</v>
      </c>
      <c r="M24" s="19">
        <v>2</v>
      </c>
      <c r="N24" s="20">
        <v>4</v>
      </c>
      <c r="O24" s="20">
        <v>25</v>
      </c>
      <c r="P24" s="20">
        <f t="shared" si="1"/>
        <v>8</v>
      </c>
      <c r="Q24" s="20">
        <f t="shared" si="2"/>
        <v>200</v>
      </c>
      <c r="R24" s="33" t="str">
        <f t="shared" si="3"/>
        <v>M-8</v>
      </c>
      <c r="S24" s="35" t="str">
        <f t="shared" si="4"/>
        <v>II</v>
      </c>
      <c r="T24" s="35" t="str">
        <f t="shared" si="5"/>
        <v>No Aceptable o Aceptable Con Control Especifico</v>
      </c>
      <c r="U24" s="68"/>
      <c r="V24" s="18" t="str">
        <f>VLOOKUP(H24,Hoja1!A$2:G$445,6,0)</f>
        <v>Secuestros</v>
      </c>
      <c r="W24" s="21"/>
      <c r="X24" s="21"/>
      <c r="Y24" s="21"/>
      <c r="Z24" s="17"/>
      <c r="AA24" s="17" t="str">
        <f>VLOOKUP(H24,Hoja1!A$2:G$445,7,0)</f>
        <v>N/A</v>
      </c>
      <c r="AB24" s="21" t="s">
        <v>1211</v>
      </c>
      <c r="AC24" s="78"/>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89.25">
      <c r="A25" s="121"/>
      <c r="B25" s="121"/>
      <c r="C25" s="78"/>
      <c r="D25" s="79"/>
      <c r="E25" s="80"/>
      <c r="F25" s="80"/>
      <c r="G25" s="18" t="str">
        <f>VLOOKUP(H25,Hoja1!A$1:G$445,2,0)</f>
        <v>MANTENIMIENTO DE PUENTE GRUAS, LIMPIEZA DE CANALES, MANTENIMIENTO DE INSTALACIONES LOCATIVAS, MANTENIMIENTO Y REPARACIÓN DE POZOS</v>
      </c>
      <c r="H25" s="33" t="s">
        <v>624</v>
      </c>
      <c r="I25" s="18" t="str">
        <f>VLOOKUP(H25,Hoja1!A$2:G$445,3,0)</f>
        <v>LESIONES, FRACTURAS, MUERTE</v>
      </c>
      <c r="J25" s="19" t="s">
        <v>1199</v>
      </c>
      <c r="K25" s="18" t="str">
        <f>VLOOKUP(H25,Hoja1!A$2:G$445,4,0)</f>
        <v>Inspecciones planeadas e inspecciones no planeadas, procedimientos de programas de seguridad y salud en el trabajo</v>
      </c>
      <c r="L25" s="18" t="str">
        <f>VLOOKUP(H25,Hoja1!A$2:G$445,5,0)</f>
        <v>EPP</v>
      </c>
      <c r="M25" s="19">
        <v>2</v>
      </c>
      <c r="N25" s="20">
        <v>2</v>
      </c>
      <c r="O25" s="20">
        <v>100</v>
      </c>
      <c r="P25" s="20">
        <f t="shared" si="1"/>
        <v>4</v>
      </c>
      <c r="Q25" s="20">
        <f t="shared" si="2"/>
        <v>400</v>
      </c>
      <c r="R25" s="33" t="str">
        <f t="shared" si="3"/>
        <v>B-4</v>
      </c>
      <c r="S25" s="35" t="str">
        <f t="shared" si="4"/>
        <v>II</v>
      </c>
      <c r="T25" s="35" t="str">
        <f t="shared" si="5"/>
        <v>No Aceptable o Aceptable Con Control Especifico</v>
      </c>
      <c r="U25" s="68"/>
      <c r="V25" s="18" t="str">
        <f>VLOOKUP(H25,Hoja1!A$2:G$445,6,0)</f>
        <v>MUERTE</v>
      </c>
      <c r="W25" s="21"/>
      <c r="X25" s="21"/>
      <c r="Y25" s="21"/>
      <c r="Z25" s="17"/>
      <c r="AA25" s="17" t="str">
        <f>VLOOKUP(H25,Hoja1!A$2:G$445,7,0)</f>
        <v>CERTIFICACIÓN Y/O ENTRENAMIENTO EN TRABAJO SEGURO EN ALTURAS; DILGENCIAMIENTO DE PERMISO DE TRABAJO; USO Y MANEJO ADECUADO DE E.P.P.; ARME Y DESARME DE ANDAMIOS</v>
      </c>
      <c r="AB25" s="21" t="s">
        <v>32</v>
      </c>
      <c r="AC25" s="78"/>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72" customHeight="1" thickBot="1">
      <c r="A26" s="121"/>
      <c r="B26" s="121"/>
      <c r="C26" s="82"/>
      <c r="D26" s="83"/>
      <c r="E26" s="84"/>
      <c r="F26" s="84"/>
      <c r="G26" s="23" t="str">
        <f>VLOOKUP(H26,Hoja1!A$1:G$445,2,0)</f>
        <v>SISMOS, INCENDIOS, INUNDACIONES, TERREMOTOS, VENDAVALES, DERRUMBE</v>
      </c>
      <c r="H26" s="36" t="s">
        <v>62</v>
      </c>
      <c r="I26" s="23" t="str">
        <f>VLOOKUP(H26,Hoja1!A$2:G$445,3,0)</f>
        <v>SISMOS, INCENDIOS, INUNDACIONES, TERREMOTOS, VENDAVALES</v>
      </c>
      <c r="J26" s="24" t="s">
        <v>1199</v>
      </c>
      <c r="K26" s="23" t="str">
        <f>VLOOKUP(H26,Hoja1!A$2:G$445,4,0)</f>
        <v>Inspecciones planeadas e inspecciones no planeadas, procedimientos de programas de seguridad y salud en el trabajo</v>
      </c>
      <c r="L26" s="23" t="str">
        <f>VLOOKUP(H26,Hoja1!A$2:G$445,5,0)</f>
        <v>BRIGADAS DE EMERGENCIAS</v>
      </c>
      <c r="M26" s="24">
        <v>2</v>
      </c>
      <c r="N26" s="25">
        <v>1</v>
      </c>
      <c r="O26" s="25">
        <v>100</v>
      </c>
      <c r="P26" s="25">
        <f t="shared" si="1"/>
        <v>2</v>
      </c>
      <c r="Q26" s="25">
        <f t="shared" si="2"/>
        <v>200</v>
      </c>
      <c r="R26" s="36" t="str">
        <f t="shared" si="3"/>
        <v>B-2</v>
      </c>
      <c r="S26" s="37" t="str">
        <f t="shared" si="4"/>
        <v>II</v>
      </c>
      <c r="T26" s="37" t="str">
        <f t="shared" si="5"/>
        <v>No Aceptable o Aceptable Con Control Especifico</v>
      </c>
      <c r="U26" s="85"/>
      <c r="V26" s="23" t="str">
        <f>VLOOKUP(H26,Hoja1!A$2:G$445,6,0)</f>
        <v>MUERTE</v>
      </c>
      <c r="W26" s="26"/>
      <c r="X26" s="26"/>
      <c r="Y26" s="26"/>
      <c r="Z26" s="22" t="s">
        <v>1213</v>
      </c>
      <c r="AA26" s="22" t="str">
        <f>VLOOKUP(H26,Hoja1!A$2:G$445,7,0)</f>
        <v>ENTRENAMIENTO DE LA BRIGADA; DIVULGACIÓN DE PLAN DE EMERGENCIA</v>
      </c>
      <c r="AB26" s="26" t="s">
        <v>1212</v>
      </c>
      <c r="AC26" s="82"/>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108.75" customHeight="1">
      <c r="A27" s="121"/>
      <c r="B27" s="121"/>
      <c r="C27" s="86" t="s">
        <v>1214</v>
      </c>
      <c r="D27" s="87" t="s">
        <v>1215</v>
      </c>
      <c r="E27" s="88" t="s">
        <v>1030</v>
      </c>
      <c r="F27" s="88" t="s">
        <v>1196</v>
      </c>
      <c r="G27" s="89" t="str">
        <f>VLOOKUP(H27,Hoja1!A$1:G$445,2,0)</f>
        <v>Modeduras</v>
      </c>
      <c r="H27" s="90" t="s">
        <v>79</v>
      </c>
      <c r="I27" s="89" t="str">
        <f>VLOOKUP(H27,Hoja1!A$2:G$445,3,0)</f>
        <v>Lesiones, tejidos, muerte, enfermedades infectocontagiosas</v>
      </c>
      <c r="J27" s="91" t="s">
        <v>1199</v>
      </c>
      <c r="K27" s="89" t="str">
        <f>VLOOKUP(H27,Hoja1!A$2:G$445,4,0)</f>
        <v>N/A</v>
      </c>
      <c r="L27" s="89" t="str">
        <f>VLOOKUP(H27,Hoja1!A$2:G$445,5,0)</f>
        <v>N/A</v>
      </c>
      <c r="M27" s="91">
        <v>2</v>
      </c>
      <c r="N27" s="92">
        <v>3</v>
      </c>
      <c r="O27" s="92">
        <v>25</v>
      </c>
      <c r="P27" s="92">
        <f>M27*N27</f>
        <v>6</v>
      </c>
      <c r="Q27" s="92">
        <f>O27*P27</f>
        <v>150</v>
      </c>
      <c r="R27" s="90" t="str">
        <f>IF(P27=40,"MA-40",IF(P27=30,"MA-30",IF(P27=20,"A-20",IF(P27=10,"A-10",IF(P27=24,"MA-24",IF(P27=18,"A-18",IF(P27=12,"A-12",IF(P27=6,"M-6",IF(P27=8,"M-8",IF(P27=6,"M-6",IF(P27=4,"B-4",IF(P27=2,"B-2",))))))))))))</f>
        <v>M-6</v>
      </c>
      <c r="S27" s="93" t="str">
        <f t="shared" si="4"/>
        <v>II</v>
      </c>
      <c r="T27" s="93" t="str">
        <f>IF(S27=0,"",IF(S27="IV","Aceptable",IF(S27="III","Mejorable",IF(S27="II","No Aceptable o Aceptable Con Control Especifico",IF(S27="I","No Aceptable","")))))</f>
        <v>No Aceptable o Aceptable Con Control Especifico</v>
      </c>
      <c r="U27" s="94">
        <v>2</v>
      </c>
      <c r="V27" s="89" t="str">
        <f>VLOOKUP(H27,Hoja1!A$2:G$445,6,0)</f>
        <v>Posibles enfermedades</v>
      </c>
      <c r="W27" s="95"/>
      <c r="X27" s="95"/>
      <c r="Y27" s="95"/>
      <c r="Z27" s="96"/>
      <c r="AA27" s="96" t="str">
        <f>VLOOKUP(H27,Hoja1!A$2:G$445,7,0)</f>
        <v xml:space="preserve">Riesgo Biológico, Autocuidado y/o Uso y manejo adecuado de E.P.P.
</v>
      </c>
      <c r="AB27" s="95" t="s">
        <v>1201</v>
      </c>
      <c r="AC27" s="86" t="s">
        <v>1200</v>
      </c>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8.25">
      <c r="A28" s="121"/>
      <c r="B28" s="121"/>
      <c r="C28" s="97"/>
      <c r="D28" s="98"/>
      <c r="E28" s="99"/>
      <c r="F28" s="99"/>
      <c r="G28" s="100" t="str">
        <f>VLOOKUP(H28,Hoja1!A$1:G$445,2,0)</f>
        <v>Parásitos</v>
      </c>
      <c r="H28" s="101" t="s">
        <v>105</v>
      </c>
      <c r="I28" s="100" t="str">
        <f>VLOOKUP(H28,Hoja1!A$2:G$445,3,0)</f>
        <v>Lesiones, infecciones parasitarias</v>
      </c>
      <c r="J28" s="102" t="s">
        <v>1199</v>
      </c>
      <c r="K28" s="100" t="str">
        <f>VLOOKUP(H28,Hoja1!A$2:G$445,4,0)</f>
        <v>N/A</v>
      </c>
      <c r="L28" s="100" t="str">
        <f>VLOOKUP(H28,Hoja1!A$2:G$445,5,0)</f>
        <v>N/A</v>
      </c>
      <c r="M28" s="102">
        <v>2</v>
      </c>
      <c r="N28" s="103">
        <v>2</v>
      </c>
      <c r="O28" s="103">
        <v>10</v>
      </c>
      <c r="P28" s="103">
        <f t="shared" ref="P28:P42" si="6">M28*N28</f>
        <v>4</v>
      </c>
      <c r="Q28" s="103">
        <f t="shared" ref="Q28:Q42" si="7">O28*P28</f>
        <v>40</v>
      </c>
      <c r="R28" s="101" t="str">
        <f t="shared" ref="R28:R42" si="8">IF(P28=40,"MA-40",IF(P28=30,"MA-30",IF(P28=20,"A-20",IF(P28=10,"A-10",IF(P28=24,"MA-24",IF(P28=18,"A-18",IF(P28=12,"A-12",IF(P28=6,"M-6",IF(P28=8,"M-8",IF(P28=6,"M-6",IF(P28=4,"B-4",IF(P28=2,"B-2",))))))))))))</f>
        <v>B-4</v>
      </c>
      <c r="S28" s="104" t="str">
        <f t="shared" ref="S28:S58" si="9">IF(Q28&lt;=20,"IV",IF(Q28&lt;=120,"III",IF(Q28&lt;=500,"II",IF(Q28&lt;=4000,"I"))))</f>
        <v>III</v>
      </c>
      <c r="T28" s="104" t="str">
        <f t="shared" ref="T28:T42" si="10">IF(S28=0,"",IF(S28="IV","Aceptable",IF(S28="III","Mejorable",IF(S28="II","No Aceptable o Aceptable Con Control Especifico",IF(S28="I","No Aceptable","")))))</f>
        <v>Mejorable</v>
      </c>
      <c r="U28" s="105"/>
      <c r="V28" s="100" t="str">
        <f>VLOOKUP(H28,Hoja1!A$2:G$445,6,0)</f>
        <v>Enfermedades Parasitarias</v>
      </c>
      <c r="W28" s="106"/>
      <c r="X28" s="106"/>
      <c r="Y28" s="106"/>
      <c r="Z28" s="107"/>
      <c r="AA28" s="107" t="str">
        <f>VLOOKUP(H28,Hoja1!A$2:G$445,7,0)</f>
        <v xml:space="preserve">Riesgo Biológico, Autocuidado y/o Uso y manejo adecuado de E.P.P.
</v>
      </c>
      <c r="AB28" s="108" t="s">
        <v>1202</v>
      </c>
      <c r="AC28" s="97"/>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121"/>
      <c r="B29" s="121"/>
      <c r="C29" s="97"/>
      <c r="D29" s="98"/>
      <c r="E29" s="99"/>
      <c r="F29" s="99"/>
      <c r="G29" s="100" t="str">
        <f>VLOOKUP(H29,Hoja1!A$1:G$445,2,0)</f>
        <v>Bacteria</v>
      </c>
      <c r="H29" s="101" t="s">
        <v>108</v>
      </c>
      <c r="I29" s="100" t="str">
        <f>VLOOKUP(H29,Hoja1!A$2:G$445,3,0)</f>
        <v>Infecciones producidas por Bacterianas</v>
      </c>
      <c r="J29" s="102" t="s">
        <v>1199</v>
      </c>
      <c r="K29" s="100" t="str">
        <f>VLOOKUP(H29,Hoja1!A$2:G$445,4,0)</f>
        <v>Inspecciones planeadas e inspecciones no planeadas, procedimientos de programas de seguridad y salud en el trabajo</v>
      </c>
      <c r="L29" s="100" t="str">
        <f>VLOOKUP(H29,Hoja1!A$2:G$445,5,0)</f>
        <v>Programa de vacunación, bota pantalon, overol, guantes, tapabocas, mascarillas con filtos</v>
      </c>
      <c r="M29" s="102">
        <v>2</v>
      </c>
      <c r="N29" s="103">
        <v>2</v>
      </c>
      <c r="O29" s="103">
        <v>10</v>
      </c>
      <c r="P29" s="103">
        <f t="shared" si="6"/>
        <v>4</v>
      </c>
      <c r="Q29" s="103">
        <f t="shared" si="7"/>
        <v>40</v>
      </c>
      <c r="R29" s="101" t="str">
        <f t="shared" si="8"/>
        <v>B-4</v>
      </c>
      <c r="S29" s="104" t="str">
        <f t="shared" si="9"/>
        <v>III</v>
      </c>
      <c r="T29" s="104" t="str">
        <f t="shared" si="10"/>
        <v>Mejorable</v>
      </c>
      <c r="U29" s="105"/>
      <c r="V29" s="100" t="str">
        <f>VLOOKUP(H29,Hoja1!A$2:G$445,6,0)</f>
        <v xml:space="preserve">Enfermedades Infectocontagiosas
</v>
      </c>
      <c r="W29" s="106"/>
      <c r="X29" s="106"/>
      <c r="Y29" s="106"/>
      <c r="Z29" s="107"/>
      <c r="AA29" s="107" t="str">
        <f>VLOOKUP(H29,Hoja1!A$2:G$445,7,0)</f>
        <v xml:space="preserve">Riesgo Biológico, Autocuidado y/o Uso y manejo adecuado de E.P.P.
</v>
      </c>
      <c r="AB29" s="108"/>
      <c r="AC29" s="9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121"/>
      <c r="B30" s="121"/>
      <c r="C30" s="97"/>
      <c r="D30" s="98"/>
      <c r="E30" s="99"/>
      <c r="F30" s="99"/>
      <c r="G30" s="100" t="str">
        <f>VLOOKUP(H30,Hoja1!A$1:G$445,2,0)</f>
        <v>Hongos</v>
      </c>
      <c r="H30" s="101" t="s">
        <v>117</v>
      </c>
      <c r="I30" s="100" t="str">
        <f>VLOOKUP(H30,Hoja1!A$2:G$445,3,0)</f>
        <v>Micosis</v>
      </c>
      <c r="J30" s="102" t="s">
        <v>1199</v>
      </c>
      <c r="K30" s="100" t="str">
        <f>VLOOKUP(H30,Hoja1!A$2:G$445,4,0)</f>
        <v>Inspecciones planeadas e inspecciones no planeadas, procedimientos de programas de seguridad y salud en el trabajo</v>
      </c>
      <c r="L30" s="100" t="str">
        <f>VLOOKUP(H30,Hoja1!A$2:G$445,5,0)</f>
        <v>Programa de vacunación, éxamenes periódicos</v>
      </c>
      <c r="M30" s="102">
        <v>2</v>
      </c>
      <c r="N30" s="103">
        <v>2</v>
      </c>
      <c r="O30" s="103">
        <v>10</v>
      </c>
      <c r="P30" s="103">
        <f t="shared" si="6"/>
        <v>4</v>
      </c>
      <c r="Q30" s="103">
        <f t="shared" si="7"/>
        <v>40</v>
      </c>
      <c r="R30" s="101" t="str">
        <f t="shared" si="8"/>
        <v>B-4</v>
      </c>
      <c r="S30" s="104" t="str">
        <f t="shared" si="9"/>
        <v>III</v>
      </c>
      <c r="T30" s="104" t="str">
        <f t="shared" si="10"/>
        <v>Mejorable</v>
      </c>
      <c r="U30" s="105"/>
      <c r="V30" s="100" t="str">
        <f>VLOOKUP(H30,Hoja1!A$2:G$445,6,0)</f>
        <v>Micosis</v>
      </c>
      <c r="W30" s="106"/>
      <c r="X30" s="106"/>
      <c r="Y30" s="106"/>
      <c r="Z30" s="107"/>
      <c r="AA30" s="107" t="str">
        <f>VLOOKUP(H30,Hoja1!A$2:G$445,7,0)</f>
        <v xml:space="preserve">Riesgo Biológico, Autocuidado y/o Uso y manejo adecuado de E.P.P.
</v>
      </c>
      <c r="AB30" s="108"/>
      <c r="AC30" s="9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63.75">
      <c r="A31" s="121"/>
      <c r="B31" s="121"/>
      <c r="C31" s="97"/>
      <c r="D31" s="98"/>
      <c r="E31" s="99"/>
      <c r="F31" s="99"/>
      <c r="G31" s="100" t="str">
        <f>VLOOKUP(H31,Hoja1!A$1:G$445,2,0)</f>
        <v>INFRAROJA, ULTRAVIOLETA, VISIBLE, RADIOFRECUENCIA, MICROONDAS, LASER</v>
      </c>
      <c r="H31" s="101" t="s">
        <v>67</v>
      </c>
      <c r="I31" s="100" t="str">
        <f>VLOOKUP(H31,Hoja1!A$2:G$445,3,0)</f>
        <v>CÁNCER, LESIONES DÉRMICAS Y OCULARES</v>
      </c>
      <c r="J31" s="102" t="s">
        <v>1199</v>
      </c>
      <c r="K31" s="100" t="str">
        <f>VLOOKUP(H31,Hoja1!A$2:G$445,4,0)</f>
        <v>Inspecciones planeadas e inspecciones no planeadas, procedimientos de programas de seguridad y salud en el trabajo</v>
      </c>
      <c r="L31" s="100" t="str">
        <f>VLOOKUP(H31,Hoja1!A$2:G$445,5,0)</f>
        <v>PROGRAMA BLOQUEADOR SOLAR</v>
      </c>
      <c r="M31" s="102">
        <v>2</v>
      </c>
      <c r="N31" s="103">
        <v>3</v>
      </c>
      <c r="O31" s="103">
        <v>10</v>
      </c>
      <c r="P31" s="103">
        <f t="shared" si="6"/>
        <v>6</v>
      </c>
      <c r="Q31" s="103">
        <f t="shared" si="7"/>
        <v>60</v>
      </c>
      <c r="R31" s="101" t="str">
        <f t="shared" si="8"/>
        <v>M-6</v>
      </c>
      <c r="S31" s="104" t="str">
        <f t="shared" si="9"/>
        <v>III</v>
      </c>
      <c r="T31" s="104" t="str">
        <f t="shared" si="10"/>
        <v>Mejorable</v>
      </c>
      <c r="U31" s="105"/>
      <c r="V31" s="100" t="str">
        <f>VLOOKUP(H31,Hoja1!A$2:G$445,6,0)</f>
        <v>CÁNCER</v>
      </c>
      <c r="W31" s="106"/>
      <c r="X31" s="106"/>
      <c r="Y31" s="106"/>
      <c r="Z31" s="107"/>
      <c r="AA31" s="107" t="str">
        <f>VLOOKUP(H31,Hoja1!A$2:G$445,7,0)</f>
        <v>N/A</v>
      </c>
      <c r="AB31" s="106" t="s">
        <v>1203</v>
      </c>
      <c r="AC31" s="97"/>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
      <c r="A32" s="121"/>
      <c r="B32" s="121"/>
      <c r="C32" s="97"/>
      <c r="D32" s="98"/>
      <c r="E32" s="99"/>
      <c r="F32" s="99"/>
      <c r="G32" s="100" t="str">
        <f>VLOOKUP(H32,Hoja1!A$1:G$445,2,0)</f>
        <v>ENERGÍA TÉRMICA, CAMBIO DE TEMPERATURA DURANTE LOS RECORRIDOS</v>
      </c>
      <c r="H32" s="101" t="s">
        <v>174</v>
      </c>
      <c r="I32" s="100" t="str">
        <f>VLOOKUP(H32,Hoja1!A$2:G$445,3,0)</f>
        <v xml:space="preserve"> HIPOTERMIA</v>
      </c>
      <c r="J32" s="102" t="s">
        <v>1199</v>
      </c>
      <c r="K32" s="100" t="str">
        <f>VLOOKUP(H32,Hoja1!A$2:G$445,4,0)</f>
        <v>Inspecciones planeadas e inspecciones no planeadas, procedimientos de programas de seguridad y salud en el trabajo</v>
      </c>
      <c r="L32" s="100" t="str">
        <f>VLOOKUP(H32,Hoja1!A$2:G$445,5,0)</f>
        <v>EPP OVEROLES TERMICOS</v>
      </c>
      <c r="M32" s="102">
        <v>2</v>
      </c>
      <c r="N32" s="103">
        <v>4</v>
      </c>
      <c r="O32" s="103">
        <v>10</v>
      </c>
      <c r="P32" s="103">
        <f t="shared" si="6"/>
        <v>8</v>
      </c>
      <c r="Q32" s="103">
        <f t="shared" si="7"/>
        <v>80</v>
      </c>
      <c r="R32" s="101" t="str">
        <f t="shared" si="8"/>
        <v>M-8</v>
      </c>
      <c r="S32" s="104" t="str">
        <f t="shared" si="9"/>
        <v>III</v>
      </c>
      <c r="T32" s="104" t="str">
        <f t="shared" si="10"/>
        <v>Mejorable</v>
      </c>
      <c r="U32" s="105"/>
      <c r="V32" s="100" t="str">
        <f>VLOOKUP(H32,Hoja1!A$2:G$445,6,0)</f>
        <v xml:space="preserve"> HIPOTERMIA</v>
      </c>
      <c r="W32" s="106"/>
      <c r="X32" s="106"/>
      <c r="Y32" s="106"/>
      <c r="Z32" s="107"/>
      <c r="AA32" s="107" t="str">
        <f>VLOOKUP(H32,Hoja1!A$2:G$445,7,0)</f>
        <v>N/A</v>
      </c>
      <c r="AB32" s="106" t="s">
        <v>1204</v>
      </c>
      <c r="AC32" s="97"/>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6" customHeight="1">
      <c r="A33" s="121"/>
      <c r="B33" s="121"/>
      <c r="C33" s="97"/>
      <c r="D33" s="98"/>
      <c r="E33" s="99"/>
      <c r="F33" s="99"/>
      <c r="G33" s="100" t="str">
        <f>VLOOKUP(H33,Hoja1!A$1:G$445,2,0)</f>
        <v xml:space="preserve"> ALTA CONCENTRACIÓN</v>
      </c>
      <c r="H33" s="101" t="s">
        <v>88</v>
      </c>
      <c r="I33" s="100" t="str">
        <f>VLOOKUP(H33,Hoja1!A$2:G$445,3,0)</f>
        <v>ESTRÉS, DEPRESIÓN, TRANSTORNOS DEL SUEÑO, AUSENCIA DE ATENCIÓN</v>
      </c>
      <c r="J33" s="102" t="s">
        <v>1199</v>
      </c>
      <c r="K33" s="100" t="str">
        <f>VLOOKUP(H33,Hoja1!A$2:G$445,4,0)</f>
        <v>N/A</v>
      </c>
      <c r="L33" s="100" t="str">
        <f>VLOOKUP(H33,Hoja1!A$2:G$445,5,0)</f>
        <v>PVE PSICOSOCIAL</v>
      </c>
      <c r="M33" s="102">
        <v>2</v>
      </c>
      <c r="N33" s="103">
        <v>3</v>
      </c>
      <c r="O33" s="103">
        <v>10</v>
      </c>
      <c r="P33" s="103">
        <f t="shared" si="6"/>
        <v>6</v>
      </c>
      <c r="Q33" s="103">
        <f t="shared" si="7"/>
        <v>60</v>
      </c>
      <c r="R33" s="101" t="str">
        <f t="shared" si="8"/>
        <v>M-6</v>
      </c>
      <c r="S33" s="104" t="str">
        <f t="shared" si="9"/>
        <v>III</v>
      </c>
      <c r="T33" s="104" t="str">
        <f t="shared" si="10"/>
        <v>Mejorable</v>
      </c>
      <c r="U33" s="105"/>
      <c r="V33" s="100" t="str">
        <f>VLOOKUP(H33,Hoja1!A$2:G$445,6,0)</f>
        <v>ESTRÉS, ALTERACIÓN DEL SISTEMA NERVIOSO</v>
      </c>
      <c r="W33" s="106"/>
      <c r="X33" s="106"/>
      <c r="Y33" s="106"/>
      <c r="Z33" s="107"/>
      <c r="AA33" s="107" t="str">
        <f>VLOOKUP(H33,Hoja1!A$2:G$445,7,0)</f>
        <v>N/A</v>
      </c>
      <c r="AB33" s="108" t="s">
        <v>1205</v>
      </c>
      <c r="AC33" s="97"/>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6" customHeight="1">
      <c r="A34" s="121"/>
      <c r="B34" s="121"/>
      <c r="C34" s="97"/>
      <c r="D34" s="98"/>
      <c r="E34" s="99"/>
      <c r="F34" s="99"/>
      <c r="G34" s="100" t="str">
        <f>VLOOKUP(H34,Hoja1!A$1:G$445,2,0)</f>
        <v>DESARROLLO DE LAS MISMAS FUNCIONES DURANTE UN LARGO PERÍODO DE TIEMPO</v>
      </c>
      <c r="H34" s="101" t="s">
        <v>455</v>
      </c>
      <c r="I34" s="100" t="str">
        <f>VLOOKUP(H34,Hoja1!A$2:G$445,3,0)</f>
        <v>DEPRESIÓN, ESTRÉS</v>
      </c>
      <c r="J34" s="102" t="s">
        <v>1199</v>
      </c>
      <c r="K34" s="100" t="str">
        <f>VLOOKUP(H34,Hoja1!A$2:G$445,4,0)</f>
        <v>N/A</v>
      </c>
      <c r="L34" s="100" t="str">
        <f>VLOOKUP(H34,Hoja1!A$2:G$445,5,0)</f>
        <v>PVE PSICOSOCIAL</v>
      </c>
      <c r="M34" s="102">
        <v>2</v>
      </c>
      <c r="N34" s="103">
        <v>4</v>
      </c>
      <c r="O34" s="103">
        <v>10</v>
      </c>
      <c r="P34" s="103">
        <f t="shared" si="6"/>
        <v>8</v>
      </c>
      <c r="Q34" s="103">
        <f t="shared" si="7"/>
        <v>80</v>
      </c>
      <c r="R34" s="101" t="str">
        <f t="shared" si="8"/>
        <v>M-8</v>
      </c>
      <c r="S34" s="104" t="str">
        <f t="shared" si="9"/>
        <v>III</v>
      </c>
      <c r="T34" s="104" t="str">
        <f t="shared" si="10"/>
        <v>Mejorable</v>
      </c>
      <c r="U34" s="105"/>
      <c r="V34" s="100" t="str">
        <f>VLOOKUP(H34,Hoja1!A$2:G$445,6,0)</f>
        <v>ESTRÉS</v>
      </c>
      <c r="W34" s="106"/>
      <c r="X34" s="106"/>
      <c r="Y34" s="106"/>
      <c r="Z34" s="107"/>
      <c r="AA34" s="107" t="str">
        <f>VLOOKUP(H34,Hoja1!A$2:G$445,7,0)</f>
        <v>N/A</v>
      </c>
      <c r="AB34" s="108"/>
      <c r="AC34" s="97"/>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68.25" customHeight="1">
      <c r="A35" s="121"/>
      <c r="B35" s="121"/>
      <c r="C35" s="97"/>
      <c r="D35" s="98"/>
      <c r="E35" s="99"/>
      <c r="F35" s="99"/>
      <c r="G35" s="100" t="str">
        <f>VLOOKUP(H35,Hoja1!A$1:G$445,2,0)</f>
        <v>Atropellamiento, Envestir</v>
      </c>
      <c r="H35" s="101" t="s">
        <v>1187</v>
      </c>
      <c r="I35" s="100" t="str">
        <f>VLOOKUP(H35,Hoja1!A$2:G$445,3,0)</f>
        <v>Lesiones, pérdidas materiales, muerte</v>
      </c>
      <c r="J35" s="102" t="s">
        <v>1199</v>
      </c>
      <c r="K35" s="100" t="str">
        <f>VLOOKUP(H35,Hoja1!A$2:G$445,4,0)</f>
        <v>Inspecciones planeadas e inspecciones no planeadas, procedimientos de programas de seguridad y salud en el trabajo</v>
      </c>
      <c r="L35" s="100" t="str">
        <f>VLOOKUP(H35,Hoja1!A$2:G$445,5,0)</f>
        <v>Programa de seguridad vial, señalización</v>
      </c>
      <c r="M35" s="102">
        <v>2</v>
      </c>
      <c r="N35" s="103">
        <v>1</v>
      </c>
      <c r="O35" s="103">
        <v>60</v>
      </c>
      <c r="P35" s="103">
        <f t="shared" si="6"/>
        <v>2</v>
      </c>
      <c r="Q35" s="103">
        <f t="shared" si="7"/>
        <v>120</v>
      </c>
      <c r="R35" s="101" t="str">
        <f t="shared" si="8"/>
        <v>B-2</v>
      </c>
      <c r="S35" s="104" t="str">
        <f t="shared" si="9"/>
        <v>III</v>
      </c>
      <c r="T35" s="104" t="str">
        <f t="shared" si="10"/>
        <v>Mejorable</v>
      </c>
      <c r="U35" s="105"/>
      <c r="V35" s="100" t="str">
        <f>VLOOKUP(H35,Hoja1!A$2:G$445,6,0)</f>
        <v>Muerte</v>
      </c>
      <c r="W35" s="106"/>
      <c r="X35" s="106"/>
      <c r="Y35" s="106"/>
      <c r="Z35" s="107"/>
      <c r="AA35" s="107" t="str">
        <f>VLOOKUP(H35,Hoja1!A$2:G$445,7,0)</f>
        <v>Seguridad vial y manejo defensivo, aseguramiento de áreas de trabajo</v>
      </c>
      <c r="AB35" s="106" t="s">
        <v>1206</v>
      </c>
      <c r="AC35" s="97"/>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54" customHeight="1">
      <c r="A36" s="121"/>
      <c r="B36" s="121"/>
      <c r="C36" s="97"/>
      <c r="D36" s="98"/>
      <c r="E36" s="99"/>
      <c r="F36" s="99"/>
      <c r="G36" s="100" t="str">
        <f>VLOOKUP(H36,Hoja1!A$1:G$445,2,0)</f>
        <v>Inadecuadas conexiones eléctricas-saturación en tomas de energía</v>
      </c>
      <c r="H36" s="101" t="s">
        <v>566</v>
      </c>
      <c r="I36" s="100" t="str">
        <f>VLOOKUP(H36,Hoja1!A$2:G$445,3,0)</f>
        <v>Quemaduras, electrocución, muerte</v>
      </c>
      <c r="J36" s="102" t="s">
        <v>1199</v>
      </c>
      <c r="K36" s="100" t="str">
        <f>VLOOKUP(H36,Hoja1!A$2:G$445,4,0)</f>
        <v>Inspecciones planeadas e inspecciones no planeadas, procedimientos de programas de seguridad y salud en el trabajo</v>
      </c>
      <c r="L36" s="100" t="str">
        <f>VLOOKUP(H36,Hoja1!A$2:G$445,5,0)</f>
        <v>E.P.P. Bota dieléctrica, Casco dieléctrico</v>
      </c>
      <c r="M36" s="102">
        <v>2</v>
      </c>
      <c r="N36" s="103">
        <v>3</v>
      </c>
      <c r="O36" s="103">
        <v>25</v>
      </c>
      <c r="P36" s="103">
        <f t="shared" si="6"/>
        <v>6</v>
      </c>
      <c r="Q36" s="103">
        <f t="shared" si="7"/>
        <v>150</v>
      </c>
      <c r="R36" s="101" t="str">
        <f t="shared" si="8"/>
        <v>M-6</v>
      </c>
      <c r="S36" s="104" t="str">
        <f t="shared" si="9"/>
        <v>II</v>
      </c>
      <c r="T36" s="104" t="str">
        <f t="shared" si="10"/>
        <v>No Aceptable o Aceptable Con Control Especifico</v>
      </c>
      <c r="U36" s="105"/>
      <c r="V36" s="100" t="str">
        <f>VLOOKUP(H36,Hoja1!A$2:G$445,6,0)</f>
        <v>Muerte</v>
      </c>
      <c r="W36" s="106"/>
      <c r="X36" s="106"/>
      <c r="Y36" s="106"/>
      <c r="Z36" s="107"/>
      <c r="AA36" s="107" t="str">
        <f>VLOOKUP(H36,Hoja1!A$2:G$445,7,0)</f>
        <v>Uso y manejo adecuado de E.P.P., actos y condiciones inseguras</v>
      </c>
      <c r="AB36" s="106" t="s">
        <v>1207</v>
      </c>
      <c r="AC36" s="97"/>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40.5">
      <c r="A37" s="121"/>
      <c r="B37" s="121"/>
      <c r="C37" s="97"/>
      <c r="D37" s="98"/>
      <c r="E37" s="99"/>
      <c r="F37" s="99"/>
      <c r="G37" s="100" t="str">
        <f>VLOOKUP(H37,Hoja1!A$1:G$445,2,0)</f>
        <v>Superficies de trabajo irregulares o deslizantes</v>
      </c>
      <c r="H37" s="101" t="s">
        <v>597</v>
      </c>
      <c r="I37" s="100" t="str">
        <f>VLOOKUP(H37,Hoja1!A$2:G$445,3,0)</f>
        <v>Caidas del mismo nivel, fracturas, golpe con objetos, caídas de objetos, obstrucción de rutas de evacuación</v>
      </c>
      <c r="J37" s="102" t="s">
        <v>1199</v>
      </c>
      <c r="K37" s="100" t="str">
        <f>VLOOKUP(H37,Hoja1!A$2:G$445,4,0)</f>
        <v>N/A</v>
      </c>
      <c r="L37" s="100" t="str">
        <f>VLOOKUP(H37,Hoja1!A$2:G$445,5,0)</f>
        <v>N/A</v>
      </c>
      <c r="M37" s="102">
        <v>2</v>
      </c>
      <c r="N37" s="103">
        <v>3</v>
      </c>
      <c r="O37" s="103">
        <v>25</v>
      </c>
      <c r="P37" s="103">
        <f t="shared" si="6"/>
        <v>6</v>
      </c>
      <c r="Q37" s="103">
        <f t="shared" si="7"/>
        <v>150</v>
      </c>
      <c r="R37" s="101" t="str">
        <f t="shared" si="8"/>
        <v>M-6</v>
      </c>
      <c r="S37" s="104" t="str">
        <f t="shared" si="9"/>
        <v>II</v>
      </c>
      <c r="T37" s="104" t="str">
        <f t="shared" si="10"/>
        <v>No Aceptable o Aceptable Con Control Especifico</v>
      </c>
      <c r="U37" s="105"/>
      <c r="V37" s="100" t="str">
        <f>VLOOKUP(H37,Hoja1!A$2:G$445,6,0)</f>
        <v>Caídas de distinto nivel</v>
      </c>
      <c r="W37" s="106"/>
      <c r="X37" s="106"/>
      <c r="Y37" s="106"/>
      <c r="Z37" s="107" t="s">
        <v>1208</v>
      </c>
      <c r="AA37" s="107" t="str">
        <f>VLOOKUP(H37,Hoja1!A$2:G$445,7,0)</f>
        <v>Pautas Básicas en orden y aseo en el lugar de trabajo, actos y condiciones inseguras</v>
      </c>
      <c r="AB37" s="106" t="s">
        <v>32</v>
      </c>
      <c r="AC37" s="97"/>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c r="A38" s="121"/>
      <c r="B38" s="121"/>
      <c r="C38" s="97"/>
      <c r="D38" s="98"/>
      <c r="E38" s="99"/>
      <c r="F38" s="99"/>
      <c r="G38" s="100" t="str">
        <f>VLOOKUP(H38,Hoja1!A$1:G$445,2,0)</f>
        <v>inmersión ( lluvias, crecientes de rios y quebradas, caidas desde tarabitas, puentes y medios de trasnporte)</v>
      </c>
      <c r="H38" s="101" t="s">
        <v>1188</v>
      </c>
      <c r="I38" s="100" t="str">
        <f>VLOOKUP(H38,Hoja1!A$2:G$445,3,0)</f>
        <v>contusiones, laseraciones, afectaciones del sistema respiratorio</v>
      </c>
      <c r="J38" s="102" t="s">
        <v>1199</v>
      </c>
      <c r="K38" s="100" t="str">
        <f>VLOOKUP(H38,Hoja1!A$2:G$445,4,0)</f>
        <v>Inspecciones planeadas e inspecciones no planeadas, procedimientos de programas de seguridad y salud en el trabajo</v>
      </c>
      <c r="L38" s="100" t="str">
        <f>VLOOKUP(H38,Hoja1!A$2:G$445,5,0)</f>
        <v>E.P.P.</v>
      </c>
      <c r="M38" s="102">
        <v>2</v>
      </c>
      <c r="N38" s="103">
        <v>2</v>
      </c>
      <c r="O38" s="103">
        <v>100</v>
      </c>
      <c r="P38" s="103">
        <f t="shared" si="6"/>
        <v>4</v>
      </c>
      <c r="Q38" s="103">
        <f t="shared" si="7"/>
        <v>400</v>
      </c>
      <c r="R38" s="101" t="str">
        <f t="shared" si="8"/>
        <v>B-4</v>
      </c>
      <c r="S38" s="104" t="str">
        <f t="shared" si="9"/>
        <v>II</v>
      </c>
      <c r="T38" s="104" t="str">
        <f t="shared" si="10"/>
        <v>No Aceptable o Aceptable Con Control Especifico</v>
      </c>
      <c r="U38" s="105"/>
      <c r="V38" s="100" t="str">
        <f>VLOOKUP(H38,Hoja1!A$2:G$445,6,0)</f>
        <v>muerte</v>
      </c>
      <c r="W38" s="106"/>
      <c r="X38" s="106"/>
      <c r="Y38" s="106"/>
      <c r="Z38" s="107"/>
      <c r="AA38" s="107" t="str">
        <f>VLOOKUP(H38,Hoja1!A$2:G$445,7,0)</f>
        <v>capacitación en salvamento acuatico y primer respondiente</v>
      </c>
      <c r="AB38" s="106" t="s">
        <v>1209</v>
      </c>
      <c r="AC38" s="97"/>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63.75">
      <c r="A39" s="121"/>
      <c r="B39" s="121"/>
      <c r="C39" s="97"/>
      <c r="D39" s="98"/>
      <c r="E39" s="99"/>
      <c r="F39" s="99"/>
      <c r="G39" s="100" t="str">
        <f>VLOOKUP(H39,Hoja1!A$1:G$445,2,0)</f>
        <v>Herramientas Manuales</v>
      </c>
      <c r="H39" s="101" t="s">
        <v>606</v>
      </c>
      <c r="I39" s="100" t="str">
        <f>VLOOKUP(H39,Hoja1!A$2:G$445,3,0)</f>
        <v>Quemaduras, contusiones y lesiones</v>
      </c>
      <c r="J39" s="102" t="s">
        <v>1199</v>
      </c>
      <c r="K39" s="100" t="str">
        <f>VLOOKUP(H39,Hoja1!A$2:G$445,4,0)</f>
        <v>Inspecciones planeadas e inspecciones no planeadas, procedimientos de programas de seguridad y salud en el trabajo</v>
      </c>
      <c r="L39" s="100" t="str">
        <f>VLOOKUP(H39,Hoja1!A$2:G$445,5,0)</f>
        <v>E.P.P.</v>
      </c>
      <c r="M39" s="102">
        <v>2</v>
      </c>
      <c r="N39" s="103">
        <v>2</v>
      </c>
      <c r="O39" s="103">
        <v>25</v>
      </c>
      <c r="P39" s="103">
        <f t="shared" si="6"/>
        <v>4</v>
      </c>
      <c r="Q39" s="103">
        <f t="shared" si="7"/>
        <v>100</v>
      </c>
      <c r="R39" s="101" t="str">
        <f t="shared" si="8"/>
        <v>B-4</v>
      </c>
      <c r="S39" s="104" t="str">
        <f t="shared" si="9"/>
        <v>III</v>
      </c>
      <c r="T39" s="104" t="str">
        <f t="shared" si="10"/>
        <v>Mejorable</v>
      </c>
      <c r="U39" s="105"/>
      <c r="V39" s="100" t="str">
        <f>VLOOKUP(H39,Hoja1!A$2:G$445,6,0)</f>
        <v>Amputación</v>
      </c>
      <c r="W39" s="106"/>
      <c r="X39" s="106"/>
      <c r="Y39" s="106"/>
      <c r="Z39" s="107"/>
      <c r="AA39" s="107" t="str">
        <f>VLOOKUP(H39,Hoja1!A$2:G$445,7,0)</f>
        <v xml:space="preserve">
Uso y manejo adecuado de E.P.P., uso y manejo adecuado de herramientas manuales y/o máqinas y equipos</v>
      </c>
      <c r="AB39" s="106" t="s">
        <v>1210</v>
      </c>
      <c r="AC39" s="97"/>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86.25" customHeight="1">
      <c r="A40" s="121"/>
      <c r="B40" s="121"/>
      <c r="C40" s="97"/>
      <c r="D40" s="98"/>
      <c r="E40" s="99"/>
      <c r="F40" s="99"/>
      <c r="G40" s="100" t="str">
        <f>VLOOKUP(H40,Hoja1!A$1:G$445,2,0)</f>
        <v>Atraco, golpiza, atentados y secuestrados</v>
      </c>
      <c r="H40" s="101" t="s">
        <v>57</v>
      </c>
      <c r="I40" s="100" t="str">
        <f>VLOOKUP(H40,Hoja1!A$2:G$445,3,0)</f>
        <v>Estrés, golpes, Secuestros</v>
      </c>
      <c r="J40" s="102" t="s">
        <v>1199</v>
      </c>
      <c r="K40" s="100" t="str">
        <f>VLOOKUP(H40,Hoja1!A$2:G$445,4,0)</f>
        <v>Inspecciones planeadas e inspecciones no planeadas, procedimientos de programas de seguridad y salud en el trabajo</v>
      </c>
      <c r="L40" s="100" t="str">
        <f>VLOOKUP(H40,Hoja1!A$2:G$445,5,0)</f>
        <v xml:space="preserve">Uniformes Corporativos, Caquetas corporativas, Carnetización
</v>
      </c>
      <c r="M40" s="102">
        <v>2</v>
      </c>
      <c r="N40" s="103">
        <v>4</v>
      </c>
      <c r="O40" s="103">
        <v>25</v>
      </c>
      <c r="P40" s="103">
        <f t="shared" si="6"/>
        <v>8</v>
      </c>
      <c r="Q40" s="103">
        <f t="shared" si="7"/>
        <v>200</v>
      </c>
      <c r="R40" s="101" t="str">
        <f t="shared" si="8"/>
        <v>M-8</v>
      </c>
      <c r="S40" s="104" t="str">
        <f t="shared" si="9"/>
        <v>II</v>
      </c>
      <c r="T40" s="104" t="str">
        <f t="shared" si="10"/>
        <v>No Aceptable o Aceptable Con Control Especifico</v>
      </c>
      <c r="U40" s="105"/>
      <c r="V40" s="100" t="str">
        <f>VLOOKUP(H40,Hoja1!A$2:G$445,6,0)</f>
        <v>Secuestros</v>
      </c>
      <c r="W40" s="106"/>
      <c r="X40" s="106"/>
      <c r="Y40" s="106"/>
      <c r="Z40" s="107"/>
      <c r="AA40" s="107" t="str">
        <f>VLOOKUP(H40,Hoja1!A$2:G$445,7,0)</f>
        <v>N/A</v>
      </c>
      <c r="AB40" s="106" t="s">
        <v>1211</v>
      </c>
      <c r="AC40" s="97"/>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89.25">
      <c r="A41" s="121"/>
      <c r="B41" s="121"/>
      <c r="C41" s="97"/>
      <c r="D41" s="98"/>
      <c r="E41" s="99"/>
      <c r="F41" s="99"/>
      <c r="G41" s="100" t="str">
        <f>VLOOKUP(H41,Hoja1!A$1:G$445,2,0)</f>
        <v>MANTENIMIENTO DE PUENTE GRUAS, LIMPIEZA DE CANALES, MANTENIMIENTO DE INSTALACIONES LOCATIVAS, MANTENIMIENTO Y REPARACIÓN DE POZOS</v>
      </c>
      <c r="H41" s="101" t="s">
        <v>624</v>
      </c>
      <c r="I41" s="100" t="str">
        <f>VLOOKUP(H41,Hoja1!A$2:G$445,3,0)</f>
        <v>LESIONES, FRACTURAS, MUERTE</v>
      </c>
      <c r="J41" s="102" t="s">
        <v>1199</v>
      </c>
      <c r="K41" s="100" t="str">
        <f>VLOOKUP(H41,Hoja1!A$2:G$445,4,0)</f>
        <v>Inspecciones planeadas e inspecciones no planeadas, procedimientos de programas de seguridad y salud en el trabajo</v>
      </c>
      <c r="L41" s="100" t="str">
        <f>VLOOKUP(H41,Hoja1!A$2:G$445,5,0)</f>
        <v>EPP</v>
      </c>
      <c r="M41" s="102">
        <v>2</v>
      </c>
      <c r="N41" s="103">
        <v>2</v>
      </c>
      <c r="O41" s="103">
        <v>100</v>
      </c>
      <c r="P41" s="103">
        <f t="shared" si="6"/>
        <v>4</v>
      </c>
      <c r="Q41" s="103">
        <f t="shared" si="7"/>
        <v>400</v>
      </c>
      <c r="R41" s="101" t="str">
        <f t="shared" si="8"/>
        <v>B-4</v>
      </c>
      <c r="S41" s="104" t="str">
        <f t="shared" si="9"/>
        <v>II</v>
      </c>
      <c r="T41" s="104" t="str">
        <f t="shared" si="10"/>
        <v>No Aceptable o Aceptable Con Control Especifico</v>
      </c>
      <c r="U41" s="105"/>
      <c r="V41" s="100" t="str">
        <f>VLOOKUP(H41,Hoja1!A$2:G$445,6,0)</f>
        <v>MUERTE</v>
      </c>
      <c r="W41" s="106"/>
      <c r="X41" s="106"/>
      <c r="Y41" s="106"/>
      <c r="Z41" s="107"/>
      <c r="AA41" s="107" t="str">
        <f>VLOOKUP(H41,Hoja1!A$2:G$445,7,0)</f>
        <v>CERTIFICACIÓN Y/O ENTRENAMIENTO EN TRABAJO SEGURO EN ALTURAS; DILGENCIAMIENTO DE PERMISO DE TRABAJO; USO Y MANEJO ADECUADO DE E.P.P.; ARME Y DESARME DE ANDAMIOS</v>
      </c>
      <c r="AB41" s="106" t="s">
        <v>32</v>
      </c>
      <c r="AC41" s="97"/>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69" customHeight="1" thickBot="1">
      <c r="A42" s="121"/>
      <c r="B42" s="121"/>
      <c r="C42" s="109"/>
      <c r="D42" s="110"/>
      <c r="E42" s="111"/>
      <c r="F42" s="111"/>
      <c r="G42" s="112" t="str">
        <f>VLOOKUP(H42,Hoja1!A$1:G$445,2,0)</f>
        <v>SISMOS, INCENDIOS, INUNDACIONES, TERREMOTOS, VENDAVALES, DERRUMBE</v>
      </c>
      <c r="H42" s="113" t="s">
        <v>62</v>
      </c>
      <c r="I42" s="112" t="str">
        <f>VLOOKUP(H42,Hoja1!A$2:G$445,3,0)</f>
        <v>SISMOS, INCENDIOS, INUNDACIONES, TERREMOTOS, VENDAVALES</v>
      </c>
      <c r="J42" s="114" t="s">
        <v>1199</v>
      </c>
      <c r="K42" s="112" t="str">
        <f>VLOOKUP(H42,Hoja1!A$2:G$445,4,0)</f>
        <v>Inspecciones planeadas e inspecciones no planeadas, procedimientos de programas de seguridad y salud en el trabajo</v>
      </c>
      <c r="L42" s="112" t="str">
        <f>VLOOKUP(H42,Hoja1!A$2:G$445,5,0)</f>
        <v>BRIGADAS DE EMERGENCIAS</v>
      </c>
      <c r="M42" s="114">
        <v>2</v>
      </c>
      <c r="N42" s="115">
        <v>1</v>
      </c>
      <c r="O42" s="115">
        <v>100</v>
      </c>
      <c r="P42" s="115">
        <f t="shared" si="6"/>
        <v>2</v>
      </c>
      <c r="Q42" s="115">
        <f t="shared" si="7"/>
        <v>200</v>
      </c>
      <c r="R42" s="113" t="str">
        <f t="shared" si="8"/>
        <v>B-2</v>
      </c>
      <c r="S42" s="116" t="str">
        <f t="shared" si="9"/>
        <v>II</v>
      </c>
      <c r="T42" s="116" t="str">
        <f t="shared" si="10"/>
        <v>No Aceptable o Aceptable Con Control Especifico</v>
      </c>
      <c r="U42" s="117"/>
      <c r="V42" s="112" t="str">
        <f>VLOOKUP(H42,Hoja1!A$2:G$445,6,0)</f>
        <v>MUERTE</v>
      </c>
      <c r="W42" s="118"/>
      <c r="X42" s="118"/>
      <c r="Y42" s="118"/>
      <c r="Z42" s="119" t="s">
        <v>1213</v>
      </c>
      <c r="AA42" s="119" t="str">
        <f>VLOOKUP(H42,Hoja1!A$2:G$445,7,0)</f>
        <v>ENTRENAMIENTO DE LA BRIGADA; DIVULGACIÓN DE PLAN DE EMERGENCIA</v>
      </c>
      <c r="AB42" s="118" t="s">
        <v>1212</v>
      </c>
      <c r="AC42" s="109"/>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108.75" customHeight="1">
      <c r="A43" s="121"/>
      <c r="B43" s="121"/>
      <c r="C43" s="69" t="s">
        <v>1157</v>
      </c>
      <c r="D43" s="70" t="s">
        <v>1158</v>
      </c>
      <c r="E43" s="71" t="s">
        <v>1033</v>
      </c>
      <c r="F43" s="71" t="s">
        <v>1196</v>
      </c>
      <c r="G43" s="72" t="str">
        <f>VLOOKUP(H43,Hoja1!A$1:G$445,2,0)</f>
        <v>Modeduras</v>
      </c>
      <c r="H43" s="32" t="s">
        <v>79</v>
      </c>
      <c r="I43" s="72" t="str">
        <f>VLOOKUP(H43,Hoja1!A$2:G$445,3,0)</f>
        <v>Lesiones, tejidos, muerte, enfermedades infectocontagiosas</v>
      </c>
      <c r="J43" s="73" t="s">
        <v>1199</v>
      </c>
      <c r="K43" s="72" t="str">
        <f>VLOOKUP(H43,Hoja1!A$2:G$445,4,0)</f>
        <v>N/A</v>
      </c>
      <c r="L43" s="72" t="str">
        <f>VLOOKUP(H43,Hoja1!A$2:G$445,5,0)</f>
        <v>N/A</v>
      </c>
      <c r="M43" s="73">
        <v>2</v>
      </c>
      <c r="N43" s="74">
        <v>3</v>
      </c>
      <c r="O43" s="74">
        <v>25</v>
      </c>
      <c r="P43" s="74">
        <f>M43*N43</f>
        <v>6</v>
      </c>
      <c r="Q43" s="74">
        <f>O43*P43</f>
        <v>150</v>
      </c>
      <c r="R43" s="32" t="str">
        <f>IF(P43=40,"MA-40",IF(P43=30,"MA-30",IF(P43=20,"A-20",IF(P43=10,"A-10",IF(P43=24,"MA-24",IF(P43=18,"A-18",IF(P43=12,"A-12",IF(P43=6,"M-6",IF(P43=8,"M-8",IF(P43=6,"M-6",IF(P43=4,"B-4",IF(P43=2,"B-2",))))))))))))</f>
        <v>M-6</v>
      </c>
      <c r="S43" s="34" t="str">
        <f t="shared" si="9"/>
        <v>II</v>
      </c>
      <c r="T43" s="34" t="str">
        <f>IF(S43=0,"",IF(S43="IV","Aceptable",IF(S43="III","Mejorable",IF(S43="II","No Aceptable o Aceptable Con Control Especifico",IF(S43="I","No Aceptable","")))))</f>
        <v>No Aceptable o Aceptable Con Control Especifico</v>
      </c>
      <c r="U43" s="75">
        <v>1</v>
      </c>
      <c r="V43" s="72" t="str">
        <f>VLOOKUP(H43,Hoja1!A$2:G$445,6,0)</f>
        <v>Posibles enfermedades</v>
      </c>
      <c r="W43" s="76"/>
      <c r="X43" s="76"/>
      <c r="Y43" s="76"/>
      <c r="Z43" s="77"/>
      <c r="AA43" s="77" t="str">
        <f>VLOOKUP(H43,Hoja1!A$2:G$445,7,0)</f>
        <v xml:space="preserve">Riesgo Biológico, Autocuidado y/o Uso y manejo adecuado de E.P.P.
</v>
      </c>
      <c r="AB43" s="76" t="s">
        <v>1201</v>
      </c>
      <c r="AC43" s="69" t="s">
        <v>1200</v>
      </c>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38.25">
      <c r="A44" s="121"/>
      <c r="B44" s="121"/>
      <c r="C44" s="78"/>
      <c r="D44" s="79"/>
      <c r="E44" s="80"/>
      <c r="F44" s="80"/>
      <c r="G44" s="18" t="str">
        <f>VLOOKUP(H44,Hoja1!A$1:G$445,2,0)</f>
        <v>Parásitos</v>
      </c>
      <c r="H44" s="33" t="s">
        <v>105</v>
      </c>
      <c r="I44" s="18" t="str">
        <f>VLOOKUP(H44,Hoja1!A$2:G$445,3,0)</f>
        <v>Lesiones, infecciones parasitarias</v>
      </c>
      <c r="J44" s="19" t="s">
        <v>1199</v>
      </c>
      <c r="K44" s="18" t="str">
        <f>VLOOKUP(H44,Hoja1!A$2:G$445,4,0)</f>
        <v>N/A</v>
      </c>
      <c r="L44" s="18" t="str">
        <f>VLOOKUP(H44,Hoja1!A$2:G$445,5,0)</f>
        <v>N/A</v>
      </c>
      <c r="M44" s="19">
        <v>2</v>
      </c>
      <c r="N44" s="20">
        <v>2</v>
      </c>
      <c r="O44" s="20">
        <v>10</v>
      </c>
      <c r="P44" s="20">
        <f t="shared" ref="P44:P58" si="11">M44*N44</f>
        <v>4</v>
      </c>
      <c r="Q44" s="20">
        <f t="shared" ref="Q44:Q58" si="12">O44*P44</f>
        <v>40</v>
      </c>
      <c r="R44" s="33" t="str">
        <f t="shared" ref="R44:R58" si="13">IF(P44=40,"MA-40",IF(P44=30,"MA-30",IF(P44=20,"A-20",IF(P44=10,"A-10",IF(P44=24,"MA-24",IF(P44=18,"A-18",IF(P44=12,"A-12",IF(P44=6,"M-6",IF(P44=8,"M-8",IF(P44=6,"M-6",IF(P44=4,"B-4",IF(P44=2,"B-2",))))))))))))</f>
        <v>B-4</v>
      </c>
      <c r="S44" s="35" t="str">
        <f t="shared" si="9"/>
        <v>III</v>
      </c>
      <c r="T44" s="35" t="str">
        <f t="shared" ref="T44:T58" si="14">IF(S44=0,"",IF(S44="IV","Aceptable",IF(S44="III","Mejorable",IF(S44="II","No Aceptable o Aceptable Con Control Especifico",IF(S44="I","No Aceptable","")))))</f>
        <v>Mejorable</v>
      </c>
      <c r="U44" s="68"/>
      <c r="V44" s="18" t="str">
        <f>VLOOKUP(H44,Hoja1!A$2:G$445,6,0)</f>
        <v>Enfermedades Parasitarias</v>
      </c>
      <c r="W44" s="21"/>
      <c r="X44" s="21"/>
      <c r="Y44" s="21"/>
      <c r="Z44" s="17"/>
      <c r="AA44" s="17" t="str">
        <f>VLOOKUP(H44,Hoja1!A$2:G$445,7,0)</f>
        <v xml:space="preserve">Riesgo Biológico, Autocuidado y/o Uso y manejo adecuado de E.P.P.
</v>
      </c>
      <c r="AB44" s="81" t="s">
        <v>1202</v>
      </c>
      <c r="AC44" s="78"/>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51">
      <c r="A45" s="121"/>
      <c r="B45" s="121"/>
      <c r="C45" s="78"/>
      <c r="D45" s="79"/>
      <c r="E45" s="80"/>
      <c r="F45" s="80"/>
      <c r="G45" s="18" t="str">
        <f>VLOOKUP(H45,Hoja1!A$1:G$445,2,0)</f>
        <v>Bacteria</v>
      </c>
      <c r="H45" s="33" t="s">
        <v>108</v>
      </c>
      <c r="I45" s="18" t="str">
        <f>VLOOKUP(H45,Hoja1!A$2:G$445,3,0)</f>
        <v>Infecciones producidas por Bacterianas</v>
      </c>
      <c r="J45" s="19" t="s">
        <v>1199</v>
      </c>
      <c r="K45" s="18" t="str">
        <f>VLOOKUP(H45,Hoja1!A$2:G$445,4,0)</f>
        <v>Inspecciones planeadas e inspecciones no planeadas, procedimientos de programas de seguridad y salud en el trabajo</v>
      </c>
      <c r="L45" s="18" t="str">
        <f>VLOOKUP(H45,Hoja1!A$2:G$445,5,0)</f>
        <v>Programa de vacunación, bota pantalon, overol, guantes, tapabocas, mascarillas con filtos</v>
      </c>
      <c r="M45" s="19">
        <v>2</v>
      </c>
      <c r="N45" s="20">
        <v>2</v>
      </c>
      <c r="O45" s="20">
        <v>10</v>
      </c>
      <c r="P45" s="20">
        <f t="shared" si="11"/>
        <v>4</v>
      </c>
      <c r="Q45" s="20">
        <f t="shared" si="12"/>
        <v>40</v>
      </c>
      <c r="R45" s="33" t="str">
        <f t="shared" si="13"/>
        <v>B-4</v>
      </c>
      <c r="S45" s="35" t="str">
        <f t="shared" si="9"/>
        <v>III</v>
      </c>
      <c r="T45" s="35" t="str">
        <f t="shared" si="14"/>
        <v>Mejorable</v>
      </c>
      <c r="U45" s="68"/>
      <c r="V45" s="18" t="str">
        <f>VLOOKUP(H45,Hoja1!A$2:G$445,6,0)</f>
        <v xml:space="preserve">Enfermedades Infectocontagiosas
</v>
      </c>
      <c r="W45" s="21"/>
      <c r="X45" s="21"/>
      <c r="Y45" s="21"/>
      <c r="Z45" s="17"/>
      <c r="AA45" s="17" t="str">
        <f>VLOOKUP(H45,Hoja1!A$2:G$445,7,0)</f>
        <v xml:space="preserve">Riesgo Biológico, Autocuidado y/o Uso y manejo adecuado de E.P.P.
</v>
      </c>
      <c r="AB45" s="81"/>
      <c r="AC45" s="78"/>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
      <c r="A46" s="121"/>
      <c r="B46" s="121"/>
      <c r="C46" s="78"/>
      <c r="D46" s="79"/>
      <c r="E46" s="80"/>
      <c r="F46" s="80"/>
      <c r="G46" s="18" t="str">
        <f>VLOOKUP(H46,Hoja1!A$1:G$445,2,0)</f>
        <v>Hongos</v>
      </c>
      <c r="H46" s="33" t="s">
        <v>117</v>
      </c>
      <c r="I46" s="18" t="str">
        <f>VLOOKUP(H46,Hoja1!A$2:G$445,3,0)</f>
        <v>Micosis</v>
      </c>
      <c r="J46" s="19" t="s">
        <v>1199</v>
      </c>
      <c r="K46" s="18" t="str">
        <f>VLOOKUP(H46,Hoja1!A$2:G$445,4,0)</f>
        <v>Inspecciones planeadas e inspecciones no planeadas, procedimientos de programas de seguridad y salud en el trabajo</v>
      </c>
      <c r="L46" s="18" t="str">
        <f>VLOOKUP(H46,Hoja1!A$2:G$445,5,0)</f>
        <v>Programa de vacunación, éxamenes periódicos</v>
      </c>
      <c r="M46" s="19">
        <v>2</v>
      </c>
      <c r="N46" s="20">
        <v>2</v>
      </c>
      <c r="O46" s="20">
        <v>10</v>
      </c>
      <c r="P46" s="20">
        <f t="shared" si="11"/>
        <v>4</v>
      </c>
      <c r="Q46" s="20">
        <f t="shared" si="12"/>
        <v>40</v>
      </c>
      <c r="R46" s="33" t="str">
        <f t="shared" si="13"/>
        <v>B-4</v>
      </c>
      <c r="S46" s="35" t="str">
        <f t="shared" si="9"/>
        <v>III</v>
      </c>
      <c r="T46" s="35" t="str">
        <f t="shared" si="14"/>
        <v>Mejorable</v>
      </c>
      <c r="U46" s="68"/>
      <c r="V46" s="18" t="str">
        <f>VLOOKUP(H46,Hoja1!A$2:G$445,6,0)</f>
        <v>Micosis</v>
      </c>
      <c r="W46" s="21"/>
      <c r="X46" s="21"/>
      <c r="Y46" s="21"/>
      <c r="Z46" s="17"/>
      <c r="AA46" s="17" t="str">
        <f>VLOOKUP(H46,Hoja1!A$2:G$445,7,0)</f>
        <v xml:space="preserve">Riesgo Biológico, Autocuidado y/o Uso y manejo adecuado de E.P.P.
</v>
      </c>
      <c r="AB46" s="81"/>
      <c r="AC46" s="78"/>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72" customHeight="1">
      <c r="A47" s="121"/>
      <c r="B47" s="121"/>
      <c r="C47" s="78"/>
      <c r="D47" s="79"/>
      <c r="E47" s="80"/>
      <c r="F47" s="80"/>
      <c r="G47" s="18" t="str">
        <f>VLOOKUP(H47,Hoja1!A$1:G$445,2,0)</f>
        <v>INFRAROJA, ULTRAVIOLETA, VISIBLE, RADIOFRECUENCIA, MICROONDAS, LASER</v>
      </c>
      <c r="H47" s="33" t="s">
        <v>67</v>
      </c>
      <c r="I47" s="18" t="str">
        <f>VLOOKUP(H47,Hoja1!A$2:G$445,3,0)</f>
        <v>CÁNCER, LESIONES DÉRMICAS Y OCULARES</v>
      </c>
      <c r="J47" s="19" t="s">
        <v>1199</v>
      </c>
      <c r="K47" s="18" t="str">
        <f>VLOOKUP(H47,Hoja1!A$2:G$445,4,0)</f>
        <v>Inspecciones planeadas e inspecciones no planeadas, procedimientos de programas de seguridad y salud en el trabajo</v>
      </c>
      <c r="L47" s="18" t="str">
        <f>VLOOKUP(H47,Hoja1!A$2:G$445,5,0)</f>
        <v>PROGRAMA BLOQUEADOR SOLAR</v>
      </c>
      <c r="M47" s="19">
        <v>2</v>
      </c>
      <c r="N47" s="20">
        <v>3</v>
      </c>
      <c r="O47" s="20">
        <v>10</v>
      </c>
      <c r="P47" s="20">
        <f t="shared" si="11"/>
        <v>6</v>
      </c>
      <c r="Q47" s="20">
        <f t="shared" si="12"/>
        <v>60</v>
      </c>
      <c r="R47" s="33" t="str">
        <f t="shared" si="13"/>
        <v>M-6</v>
      </c>
      <c r="S47" s="35" t="str">
        <f t="shared" si="9"/>
        <v>III</v>
      </c>
      <c r="T47" s="35" t="str">
        <f t="shared" si="14"/>
        <v>Mejorable</v>
      </c>
      <c r="U47" s="68"/>
      <c r="V47" s="18" t="str">
        <f>VLOOKUP(H47,Hoja1!A$2:G$445,6,0)</f>
        <v>CÁNCER</v>
      </c>
      <c r="W47" s="21"/>
      <c r="X47" s="21"/>
      <c r="Y47" s="21"/>
      <c r="Z47" s="17"/>
      <c r="AA47" s="17" t="str">
        <f>VLOOKUP(H47,Hoja1!A$2:G$445,7,0)</f>
        <v>N/A</v>
      </c>
      <c r="AB47" s="21" t="s">
        <v>1203</v>
      </c>
      <c r="AC47" s="78"/>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55.5" customHeight="1">
      <c r="A48" s="121"/>
      <c r="B48" s="121"/>
      <c r="C48" s="78"/>
      <c r="D48" s="79"/>
      <c r="E48" s="80"/>
      <c r="F48" s="80"/>
      <c r="G48" s="18" t="str">
        <f>VLOOKUP(H48,Hoja1!A$1:G$445,2,0)</f>
        <v>ENERGÍA TÉRMICA, CAMBIO DE TEMPERATURA DURANTE LOS RECORRIDOS</v>
      </c>
      <c r="H48" s="33" t="s">
        <v>174</v>
      </c>
      <c r="I48" s="18" t="str">
        <f>VLOOKUP(H48,Hoja1!A$2:G$445,3,0)</f>
        <v xml:space="preserve"> HIPOTERMIA</v>
      </c>
      <c r="J48" s="19" t="s">
        <v>1199</v>
      </c>
      <c r="K48" s="18" t="str">
        <f>VLOOKUP(H48,Hoja1!A$2:G$445,4,0)</f>
        <v>Inspecciones planeadas e inspecciones no planeadas, procedimientos de programas de seguridad y salud en el trabajo</v>
      </c>
      <c r="L48" s="18" t="str">
        <f>VLOOKUP(H48,Hoja1!A$2:G$445,5,0)</f>
        <v>EPP OVEROLES TERMICOS</v>
      </c>
      <c r="M48" s="19">
        <v>2</v>
      </c>
      <c r="N48" s="20">
        <v>4</v>
      </c>
      <c r="O48" s="20">
        <v>10</v>
      </c>
      <c r="P48" s="20">
        <f t="shared" si="11"/>
        <v>8</v>
      </c>
      <c r="Q48" s="20">
        <f t="shared" si="12"/>
        <v>80</v>
      </c>
      <c r="R48" s="33" t="str">
        <f t="shared" si="13"/>
        <v>M-8</v>
      </c>
      <c r="S48" s="35" t="str">
        <f t="shared" si="9"/>
        <v>III</v>
      </c>
      <c r="T48" s="35" t="str">
        <f t="shared" si="14"/>
        <v>Mejorable</v>
      </c>
      <c r="U48" s="68"/>
      <c r="V48" s="18" t="str">
        <f>VLOOKUP(H48,Hoja1!A$2:G$445,6,0)</f>
        <v xml:space="preserve"> HIPOTERMIA</v>
      </c>
      <c r="W48" s="21"/>
      <c r="X48" s="21"/>
      <c r="Y48" s="21"/>
      <c r="Z48" s="17"/>
      <c r="AA48" s="17" t="str">
        <f>VLOOKUP(H48,Hoja1!A$2:G$445,7,0)</f>
        <v>N/A</v>
      </c>
      <c r="AB48" s="21" t="s">
        <v>1204</v>
      </c>
      <c r="AC48" s="78"/>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36.75" customHeight="1">
      <c r="A49" s="121"/>
      <c r="B49" s="121"/>
      <c r="C49" s="78"/>
      <c r="D49" s="79"/>
      <c r="E49" s="80"/>
      <c r="F49" s="80"/>
      <c r="G49" s="18" t="str">
        <f>VLOOKUP(H49,Hoja1!A$1:G$445,2,0)</f>
        <v xml:space="preserve"> ALTA CONCENTRACIÓN</v>
      </c>
      <c r="H49" s="33" t="s">
        <v>88</v>
      </c>
      <c r="I49" s="18" t="str">
        <f>VLOOKUP(H49,Hoja1!A$2:G$445,3,0)</f>
        <v>ESTRÉS, DEPRESIÓN, TRANSTORNOS DEL SUEÑO, AUSENCIA DE ATENCIÓN</v>
      </c>
      <c r="J49" s="19" t="s">
        <v>1199</v>
      </c>
      <c r="K49" s="18" t="str">
        <f>VLOOKUP(H49,Hoja1!A$2:G$445,4,0)</f>
        <v>N/A</v>
      </c>
      <c r="L49" s="18" t="str">
        <f>VLOOKUP(H49,Hoja1!A$2:G$445,5,0)</f>
        <v>PVE PSICOSOCIAL</v>
      </c>
      <c r="M49" s="19">
        <v>2</v>
      </c>
      <c r="N49" s="20">
        <v>3</v>
      </c>
      <c r="O49" s="20">
        <v>10</v>
      </c>
      <c r="P49" s="20">
        <f t="shared" si="11"/>
        <v>6</v>
      </c>
      <c r="Q49" s="20">
        <f t="shared" si="12"/>
        <v>60</v>
      </c>
      <c r="R49" s="33" t="str">
        <f t="shared" si="13"/>
        <v>M-6</v>
      </c>
      <c r="S49" s="35" t="str">
        <f t="shared" si="9"/>
        <v>III</v>
      </c>
      <c r="T49" s="35" t="str">
        <f t="shared" si="14"/>
        <v>Mejorable</v>
      </c>
      <c r="U49" s="68"/>
      <c r="V49" s="18" t="str">
        <f>VLOOKUP(H49,Hoja1!A$2:G$445,6,0)</f>
        <v>ESTRÉS, ALTERACIÓN DEL SISTEMA NERVIOSO</v>
      </c>
      <c r="W49" s="21"/>
      <c r="X49" s="21"/>
      <c r="Y49" s="21"/>
      <c r="Z49" s="17"/>
      <c r="AA49" s="17" t="str">
        <f>VLOOKUP(H49,Hoja1!A$2:G$445,7,0)</f>
        <v>N/A</v>
      </c>
      <c r="AB49" s="81" t="s">
        <v>1205</v>
      </c>
      <c r="AC49" s="78"/>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36.75" customHeight="1">
      <c r="A50" s="121"/>
      <c r="B50" s="121"/>
      <c r="C50" s="78"/>
      <c r="D50" s="79"/>
      <c r="E50" s="80"/>
      <c r="F50" s="80"/>
      <c r="G50" s="18" t="str">
        <f>VLOOKUP(H50,Hoja1!A$1:G$445,2,0)</f>
        <v>DESARROLLO DE LAS MISMAS FUNCIONES DURANTE UN LARGO PERÍODO DE TIEMPO</v>
      </c>
      <c r="H50" s="33" t="s">
        <v>455</v>
      </c>
      <c r="I50" s="18" t="str">
        <f>VLOOKUP(H50,Hoja1!A$2:G$445,3,0)</f>
        <v>DEPRESIÓN, ESTRÉS</v>
      </c>
      <c r="J50" s="19" t="s">
        <v>1199</v>
      </c>
      <c r="K50" s="18" t="str">
        <f>VLOOKUP(H50,Hoja1!A$2:G$445,4,0)</f>
        <v>N/A</v>
      </c>
      <c r="L50" s="18" t="str">
        <f>VLOOKUP(H50,Hoja1!A$2:G$445,5,0)</f>
        <v>PVE PSICOSOCIAL</v>
      </c>
      <c r="M50" s="19">
        <v>2</v>
      </c>
      <c r="N50" s="20">
        <v>4</v>
      </c>
      <c r="O50" s="20">
        <v>10</v>
      </c>
      <c r="P50" s="20">
        <f t="shared" si="11"/>
        <v>8</v>
      </c>
      <c r="Q50" s="20">
        <f t="shared" si="12"/>
        <v>80</v>
      </c>
      <c r="R50" s="33" t="str">
        <f t="shared" si="13"/>
        <v>M-8</v>
      </c>
      <c r="S50" s="35" t="str">
        <f t="shared" si="9"/>
        <v>III</v>
      </c>
      <c r="T50" s="35" t="str">
        <f t="shared" si="14"/>
        <v>Mejorable</v>
      </c>
      <c r="U50" s="68"/>
      <c r="V50" s="18" t="str">
        <f>VLOOKUP(H50,Hoja1!A$2:G$445,6,0)</f>
        <v>ESTRÉS</v>
      </c>
      <c r="W50" s="21"/>
      <c r="X50" s="21"/>
      <c r="Y50" s="21"/>
      <c r="Z50" s="17"/>
      <c r="AA50" s="17" t="str">
        <f>VLOOKUP(H50,Hoja1!A$2:G$445,7,0)</f>
        <v>N/A</v>
      </c>
      <c r="AB50" s="81"/>
      <c r="AC50" s="78"/>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70.5" customHeight="1">
      <c r="A51" s="121"/>
      <c r="B51" s="121"/>
      <c r="C51" s="78"/>
      <c r="D51" s="79"/>
      <c r="E51" s="80"/>
      <c r="F51" s="80"/>
      <c r="G51" s="18" t="str">
        <f>VLOOKUP(H51,Hoja1!A$1:G$445,2,0)</f>
        <v>Atropellamiento, Envestir</v>
      </c>
      <c r="H51" s="33" t="s">
        <v>1187</v>
      </c>
      <c r="I51" s="18" t="str">
        <f>VLOOKUP(H51,Hoja1!A$2:G$445,3,0)</f>
        <v>Lesiones, pérdidas materiales, muerte</v>
      </c>
      <c r="J51" s="19" t="s">
        <v>1199</v>
      </c>
      <c r="K51" s="18" t="str">
        <f>VLOOKUP(H51,Hoja1!A$2:G$445,4,0)</f>
        <v>Inspecciones planeadas e inspecciones no planeadas, procedimientos de programas de seguridad y salud en el trabajo</v>
      </c>
      <c r="L51" s="18" t="str">
        <f>VLOOKUP(H51,Hoja1!A$2:G$445,5,0)</f>
        <v>Programa de seguridad vial, señalización</v>
      </c>
      <c r="M51" s="19">
        <v>2</v>
      </c>
      <c r="N51" s="20">
        <v>1</v>
      </c>
      <c r="O51" s="20">
        <v>60</v>
      </c>
      <c r="P51" s="20">
        <f t="shared" si="11"/>
        <v>2</v>
      </c>
      <c r="Q51" s="20">
        <f t="shared" si="12"/>
        <v>120</v>
      </c>
      <c r="R51" s="33" t="str">
        <f t="shared" si="13"/>
        <v>B-2</v>
      </c>
      <c r="S51" s="35" t="str">
        <f t="shared" si="9"/>
        <v>III</v>
      </c>
      <c r="T51" s="35" t="str">
        <f t="shared" si="14"/>
        <v>Mejorable</v>
      </c>
      <c r="U51" s="68"/>
      <c r="V51" s="18" t="str">
        <f>VLOOKUP(H51,Hoja1!A$2:G$445,6,0)</f>
        <v>Muerte</v>
      </c>
      <c r="W51" s="21"/>
      <c r="X51" s="21"/>
      <c r="Y51" s="21"/>
      <c r="Z51" s="17"/>
      <c r="AA51" s="17" t="str">
        <f>VLOOKUP(H51,Hoja1!A$2:G$445,7,0)</f>
        <v>Seguridad vial y manejo defensivo, aseguramiento de áreas de trabajo</v>
      </c>
      <c r="AB51" s="21" t="s">
        <v>1206</v>
      </c>
      <c r="AC51" s="78"/>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62.25" customHeight="1">
      <c r="A52" s="121"/>
      <c r="B52" s="121"/>
      <c r="C52" s="78"/>
      <c r="D52" s="79"/>
      <c r="E52" s="80"/>
      <c r="F52" s="80"/>
      <c r="G52" s="18" t="str">
        <f>VLOOKUP(H52,Hoja1!A$1:G$445,2,0)</f>
        <v>Inadecuadas conexiones eléctricas-saturación en tomas de energía</v>
      </c>
      <c r="H52" s="33" t="s">
        <v>566</v>
      </c>
      <c r="I52" s="18" t="str">
        <f>VLOOKUP(H52,Hoja1!A$2:G$445,3,0)</f>
        <v>Quemaduras, electrocución, muerte</v>
      </c>
      <c r="J52" s="19" t="s">
        <v>1199</v>
      </c>
      <c r="K52" s="18" t="str">
        <f>VLOOKUP(H52,Hoja1!A$2:G$445,4,0)</f>
        <v>Inspecciones planeadas e inspecciones no planeadas, procedimientos de programas de seguridad y salud en el trabajo</v>
      </c>
      <c r="L52" s="18" t="str">
        <f>VLOOKUP(H52,Hoja1!A$2:G$445,5,0)</f>
        <v>E.P.P. Bota dieléctrica, Casco dieléctrico</v>
      </c>
      <c r="M52" s="19">
        <v>2</v>
      </c>
      <c r="N52" s="20">
        <v>3</v>
      </c>
      <c r="O52" s="20">
        <v>25</v>
      </c>
      <c r="P52" s="20">
        <f t="shared" si="11"/>
        <v>6</v>
      </c>
      <c r="Q52" s="20">
        <f t="shared" si="12"/>
        <v>150</v>
      </c>
      <c r="R52" s="33" t="str">
        <f t="shared" si="13"/>
        <v>M-6</v>
      </c>
      <c r="S52" s="35" t="str">
        <f t="shared" si="9"/>
        <v>II</v>
      </c>
      <c r="T52" s="35" t="str">
        <f t="shared" si="14"/>
        <v>No Aceptable o Aceptable Con Control Especifico</v>
      </c>
      <c r="U52" s="68"/>
      <c r="V52" s="18" t="str">
        <f>VLOOKUP(H52,Hoja1!A$2:G$445,6,0)</f>
        <v>Muerte</v>
      </c>
      <c r="W52" s="21"/>
      <c r="X52" s="21"/>
      <c r="Y52" s="21"/>
      <c r="Z52" s="17"/>
      <c r="AA52" s="17" t="str">
        <f>VLOOKUP(H52,Hoja1!A$2:G$445,7,0)</f>
        <v>Uso y manejo adecuado de E.P.P., actos y condiciones inseguras</v>
      </c>
      <c r="AB52" s="21" t="s">
        <v>1207</v>
      </c>
      <c r="AC52" s="78"/>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40.5">
      <c r="A53" s="121"/>
      <c r="B53" s="121"/>
      <c r="C53" s="78"/>
      <c r="D53" s="79"/>
      <c r="E53" s="80"/>
      <c r="F53" s="80"/>
      <c r="G53" s="18" t="str">
        <f>VLOOKUP(H53,Hoja1!A$1:G$445,2,0)</f>
        <v>Superficies de trabajo irregulares o deslizantes</v>
      </c>
      <c r="H53" s="33" t="s">
        <v>597</v>
      </c>
      <c r="I53" s="18" t="str">
        <f>VLOOKUP(H53,Hoja1!A$2:G$445,3,0)</f>
        <v>Caidas del mismo nivel, fracturas, golpe con objetos, caídas de objetos, obstrucción de rutas de evacuación</v>
      </c>
      <c r="J53" s="19" t="s">
        <v>1199</v>
      </c>
      <c r="K53" s="18" t="str">
        <f>VLOOKUP(H53,Hoja1!A$2:G$445,4,0)</f>
        <v>N/A</v>
      </c>
      <c r="L53" s="18" t="str">
        <f>VLOOKUP(H53,Hoja1!A$2:G$445,5,0)</f>
        <v>N/A</v>
      </c>
      <c r="M53" s="19">
        <v>2</v>
      </c>
      <c r="N53" s="20">
        <v>3</v>
      </c>
      <c r="O53" s="20">
        <v>25</v>
      </c>
      <c r="P53" s="20">
        <f t="shared" si="11"/>
        <v>6</v>
      </c>
      <c r="Q53" s="20">
        <f t="shared" si="12"/>
        <v>150</v>
      </c>
      <c r="R53" s="33" t="str">
        <f t="shared" si="13"/>
        <v>M-6</v>
      </c>
      <c r="S53" s="35" t="str">
        <f t="shared" si="9"/>
        <v>II</v>
      </c>
      <c r="T53" s="35" t="str">
        <f t="shared" si="14"/>
        <v>No Aceptable o Aceptable Con Control Especifico</v>
      </c>
      <c r="U53" s="68"/>
      <c r="V53" s="18" t="str">
        <f>VLOOKUP(H53,Hoja1!A$2:G$445,6,0)</f>
        <v>Caídas de distinto nivel</v>
      </c>
      <c r="W53" s="21"/>
      <c r="X53" s="21"/>
      <c r="Y53" s="21"/>
      <c r="Z53" s="17" t="s">
        <v>1208</v>
      </c>
      <c r="AA53" s="17" t="str">
        <f>VLOOKUP(H53,Hoja1!A$2:G$445,7,0)</f>
        <v>Pautas Básicas en orden y aseo en el lugar de trabajo, actos y condiciones inseguras</v>
      </c>
      <c r="AB53" s="21" t="s">
        <v>32</v>
      </c>
      <c r="AC53" s="78"/>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64.5" customHeight="1">
      <c r="A54" s="121"/>
      <c r="B54" s="121"/>
      <c r="C54" s="78"/>
      <c r="D54" s="79"/>
      <c r="E54" s="80"/>
      <c r="F54" s="80"/>
      <c r="G54" s="18" t="str">
        <f>VLOOKUP(H54,Hoja1!A$1:G$445,2,0)</f>
        <v>inmersión ( lluvias, crecientes de rios y quebradas, caidas desde tarabitas, puentes y medios de trasnporte)</v>
      </c>
      <c r="H54" s="33" t="s">
        <v>1188</v>
      </c>
      <c r="I54" s="18" t="str">
        <f>VLOOKUP(H54,Hoja1!A$2:G$445,3,0)</f>
        <v>contusiones, laseraciones, afectaciones del sistema respiratorio</v>
      </c>
      <c r="J54" s="19" t="s">
        <v>1199</v>
      </c>
      <c r="K54" s="18" t="str">
        <f>VLOOKUP(H54,Hoja1!A$2:G$445,4,0)</f>
        <v>Inspecciones planeadas e inspecciones no planeadas, procedimientos de programas de seguridad y salud en el trabajo</v>
      </c>
      <c r="L54" s="18" t="str">
        <f>VLOOKUP(H54,Hoja1!A$2:G$445,5,0)</f>
        <v>E.P.P.</v>
      </c>
      <c r="M54" s="19">
        <v>2</v>
      </c>
      <c r="N54" s="20">
        <v>2</v>
      </c>
      <c r="O54" s="20">
        <v>100</v>
      </c>
      <c r="P54" s="20">
        <f t="shared" si="11"/>
        <v>4</v>
      </c>
      <c r="Q54" s="20">
        <f t="shared" si="12"/>
        <v>400</v>
      </c>
      <c r="R54" s="33" t="str">
        <f t="shared" si="13"/>
        <v>B-4</v>
      </c>
      <c r="S54" s="35" t="str">
        <f t="shared" si="9"/>
        <v>II</v>
      </c>
      <c r="T54" s="35" t="str">
        <f t="shared" si="14"/>
        <v>No Aceptable o Aceptable Con Control Especifico</v>
      </c>
      <c r="U54" s="68"/>
      <c r="V54" s="18" t="str">
        <f>VLOOKUP(H54,Hoja1!A$2:G$445,6,0)</f>
        <v>muerte</v>
      </c>
      <c r="W54" s="21"/>
      <c r="X54" s="21"/>
      <c r="Y54" s="21"/>
      <c r="Z54" s="17"/>
      <c r="AA54" s="17" t="str">
        <f>VLOOKUP(H54,Hoja1!A$2:G$445,7,0)</f>
        <v>capacitación en salvamento acuatico y primer respondiente</v>
      </c>
      <c r="AB54" s="21" t="s">
        <v>1209</v>
      </c>
      <c r="AC54" s="78"/>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63.75">
      <c r="A55" s="121"/>
      <c r="B55" s="121"/>
      <c r="C55" s="78"/>
      <c r="D55" s="79"/>
      <c r="E55" s="80"/>
      <c r="F55" s="80"/>
      <c r="G55" s="18" t="str">
        <f>VLOOKUP(H55,Hoja1!A$1:G$445,2,0)</f>
        <v>Herramientas Manuales</v>
      </c>
      <c r="H55" s="33" t="s">
        <v>606</v>
      </c>
      <c r="I55" s="18" t="str">
        <f>VLOOKUP(H55,Hoja1!A$2:G$445,3,0)</f>
        <v>Quemaduras, contusiones y lesiones</v>
      </c>
      <c r="J55" s="19" t="s">
        <v>1199</v>
      </c>
      <c r="K55" s="18" t="str">
        <f>VLOOKUP(H55,Hoja1!A$2:G$445,4,0)</f>
        <v>Inspecciones planeadas e inspecciones no planeadas, procedimientos de programas de seguridad y salud en el trabajo</v>
      </c>
      <c r="L55" s="18" t="str">
        <f>VLOOKUP(H55,Hoja1!A$2:G$445,5,0)</f>
        <v>E.P.P.</v>
      </c>
      <c r="M55" s="19">
        <v>2</v>
      </c>
      <c r="N55" s="20">
        <v>2</v>
      </c>
      <c r="O55" s="20">
        <v>25</v>
      </c>
      <c r="P55" s="20">
        <f t="shared" si="11"/>
        <v>4</v>
      </c>
      <c r="Q55" s="20">
        <f t="shared" si="12"/>
        <v>100</v>
      </c>
      <c r="R55" s="33" t="str">
        <f t="shared" si="13"/>
        <v>B-4</v>
      </c>
      <c r="S55" s="35" t="str">
        <f t="shared" si="9"/>
        <v>III</v>
      </c>
      <c r="T55" s="35" t="str">
        <f t="shared" si="14"/>
        <v>Mejorable</v>
      </c>
      <c r="U55" s="68"/>
      <c r="V55" s="18" t="str">
        <f>VLOOKUP(H55,Hoja1!A$2:G$445,6,0)</f>
        <v>Amputación</v>
      </c>
      <c r="W55" s="21"/>
      <c r="X55" s="21"/>
      <c r="Y55" s="21"/>
      <c r="Z55" s="17"/>
      <c r="AA55" s="17" t="str">
        <f>VLOOKUP(H55,Hoja1!A$2:G$445,7,0)</f>
        <v xml:space="preserve">
Uso y manejo adecuado de E.P.P., uso y manejo adecuado de herramientas manuales y/o máqinas y equipos</v>
      </c>
      <c r="AB55" s="21" t="s">
        <v>1210</v>
      </c>
      <c r="AC55" s="78"/>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87.75" customHeight="1">
      <c r="A56" s="121"/>
      <c r="B56" s="121"/>
      <c r="C56" s="78"/>
      <c r="D56" s="79"/>
      <c r="E56" s="80"/>
      <c r="F56" s="80"/>
      <c r="G56" s="18" t="str">
        <f>VLOOKUP(H56,Hoja1!A$1:G$445,2,0)</f>
        <v>Atraco, golpiza, atentados y secuestrados</v>
      </c>
      <c r="H56" s="33" t="s">
        <v>57</v>
      </c>
      <c r="I56" s="18" t="str">
        <f>VLOOKUP(H56,Hoja1!A$2:G$445,3,0)</f>
        <v>Estrés, golpes, Secuestros</v>
      </c>
      <c r="J56" s="19" t="s">
        <v>1199</v>
      </c>
      <c r="K56" s="18" t="str">
        <f>VLOOKUP(H56,Hoja1!A$2:G$445,4,0)</f>
        <v>Inspecciones planeadas e inspecciones no planeadas, procedimientos de programas de seguridad y salud en el trabajo</v>
      </c>
      <c r="L56" s="18" t="str">
        <f>VLOOKUP(H56,Hoja1!A$2:G$445,5,0)</f>
        <v xml:space="preserve">Uniformes Corporativos, Caquetas corporativas, Carnetización
</v>
      </c>
      <c r="M56" s="19">
        <v>2</v>
      </c>
      <c r="N56" s="20">
        <v>4</v>
      </c>
      <c r="O56" s="20">
        <v>25</v>
      </c>
      <c r="P56" s="20">
        <f t="shared" si="11"/>
        <v>8</v>
      </c>
      <c r="Q56" s="20">
        <f t="shared" si="12"/>
        <v>200</v>
      </c>
      <c r="R56" s="33" t="str">
        <f t="shared" si="13"/>
        <v>M-8</v>
      </c>
      <c r="S56" s="35" t="str">
        <f t="shared" si="9"/>
        <v>II</v>
      </c>
      <c r="T56" s="35" t="str">
        <f t="shared" si="14"/>
        <v>No Aceptable o Aceptable Con Control Especifico</v>
      </c>
      <c r="U56" s="68"/>
      <c r="V56" s="18" t="str">
        <f>VLOOKUP(H56,Hoja1!A$2:G$445,6,0)</f>
        <v>Secuestros</v>
      </c>
      <c r="W56" s="21"/>
      <c r="X56" s="21"/>
      <c r="Y56" s="21"/>
      <c r="Z56" s="17"/>
      <c r="AA56" s="17" t="str">
        <f>VLOOKUP(H56,Hoja1!A$2:G$445,7,0)</f>
        <v>N/A</v>
      </c>
      <c r="AB56" s="21" t="s">
        <v>1211</v>
      </c>
      <c r="AC56" s="78"/>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89.25">
      <c r="A57" s="121"/>
      <c r="B57" s="121"/>
      <c r="C57" s="78"/>
      <c r="D57" s="79"/>
      <c r="E57" s="80"/>
      <c r="F57" s="80"/>
      <c r="G57" s="18" t="str">
        <f>VLOOKUP(H57,Hoja1!A$1:G$445,2,0)</f>
        <v>MANTENIMIENTO DE PUENTE GRUAS, LIMPIEZA DE CANALES, MANTENIMIENTO DE INSTALACIONES LOCATIVAS, MANTENIMIENTO Y REPARACIÓN DE POZOS</v>
      </c>
      <c r="H57" s="33" t="s">
        <v>624</v>
      </c>
      <c r="I57" s="18" t="str">
        <f>VLOOKUP(H57,Hoja1!A$2:G$445,3,0)</f>
        <v>LESIONES, FRACTURAS, MUERTE</v>
      </c>
      <c r="J57" s="19" t="s">
        <v>1199</v>
      </c>
      <c r="K57" s="18" t="str">
        <f>VLOOKUP(H57,Hoja1!A$2:G$445,4,0)</f>
        <v>Inspecciones planeadas e inspecciones no planeadas, procedimientos de programas de seguridad y salud en el trabajo</v>
      </c>
      <c r="L57" s="18" t="str">
        <f>VLOOKUP(H57,Hoja1!A$2:G$445,5,0)</f>
        <v>EPP</v>
      </c>
      <c r="M57" s="19">
        <v>2</v>
      </c>
      <c r="N57" s="20">
        <v>2</v>
      </c>
      <c r="O57" s="20">
        <v>100</v>
      </c>
      <c r="P57" s="20">
        <f t="shared" si="11"/>
        <v>4</v>
      </c>
      <c r="Q57" s="20">
        <f t="shared" si="12"/>
        <v>400</v>
      </c>
      <c r="R57" s="33" t="str">
        <f t="shared" si="13"/>
        <v>B-4</v>
      </c>
      <c r="S57" s="35" t="str">
        <f t="shared" si="9"/>
        <v>II</v>
      </c>
      <c r="T57" s="35" t="str">
        <f t="shared" si="14"/>
        <v>No Aceptable o Aceptable Con Control Especifico</v>
      </c>
      <c r="U57" s="68"/>
      <c r="V57" s="18" t="str">
        <f>VLOOKUP(H57,Hoja1!A$2:G$445,6,0)</f>
        <v>MUERTE</v>
      </c>
      <c r="W57" s="21"/>
      <c r="X57" s="21"/>
      <c r="Y57" s="21"/>
      <c r="Z57" s="17"/>
      <c r="AA57" s="17" t="str">
        <f>VLOOKUP(H57,Hoja1!A$2:G$445,7,0)</f>
        <v>CERTIFICACIÓN Y/O ENTRENAMIENTO EN TRABAJO SEGURO EN ALTURAS; DILGENCIAMIENTO DE PERMISO DE TRABAJO; USO Y MANEJO ADECUADO DE E.P.P.; ARME Y DESARME DE ANDAMIOS</v>
      </c>
      <c r="AB57" s="21" t="s">
        <v>32</v>
      </c>
      <c r="AC57" s="78"/>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72.75" customHeight="1" thickBot="1">
      <c r="A58" s="122"/>
      <c r="B58" s="122"/>
      <c r="C58" s="82"/>
      <c r="D58" s="83"/>
      <c r="E58" s="84"/>
      <c r="F58" s="84"/>
      <c r="G58" s="23" t="str">
        <f>VLOOKUP(H58,Hoja1!A$1:G$445,2,0)</f>
        <v>SISMOS, INCENDIOS, INUNDACIONES, TERREMOTOS, VENDAVALES, DERRUMBE</v>
      </c>
      <c r="H58" s="36" t="s">
        <v>62</v>
      </c>
      <c r="I58" s="23" t="str">
        <f>VLOOKUP(H58,Hoja1!A$2:G$445,3,0)</f>
        <v>SISMOS, INCENDIOS, INUNDACIONES, TERREMOTOS, VENDAVALES</v>
      </c>
      <c r="J58" s="24" t="s">
        <v>1199</v>
      </c>
      <c r="K58" s="23" t="str">
        <f>VLOOKUP(H58,Hoja1!A$2:G$445,4,0)</f>
        <v>Inspecciones planeadas e inspecciones no planeadas, procedimientos de programas de seguridad y salud en el trabajo</v>
      </c>
      <c r="L58" s="23" t="str">
        <f>VLOOKUP(H58,Hoja1!A$2:G$445,5,0)</f>
        <v>BRIGADAS DE EMERGENCIAS</v>
      </c>
      <c r="M58" s="24">
        <v>2</v>
      </c>
      <c r="N58" s="25">
        <v>1</v>
      </c>
      <c r="O58" s="25">
        <v>100</v>
      </c>
      <c r="P58" s="25">
        <f t="shared" si="11"/>
        <v>2</v>
      </c>
      <c r="Q58" s="25">
        <f t="shared" si="12"/>
        <v>200</v>
      </c>
      <c r="R58" s="36" t="str">
        <f t="shared" si="13"/>
        <v>B-2</v>
      </c>
      <c r="S58" s="37" t="str">
        <f t="shared" si="9"/>
        <v>II</v>
      </c>
      <c r="T58" s="37" t="str">
        <f t="shared" si="14"/>
        <v>No Aceptable o Aceptable Con Control Especifico</v>
      </c>
      <c r="U58" s="85"/>
      <c r="V58" s="23" t="str">
        <f>VLOOKUP(H58,Hoja1!A$2:G$445,6,0)</f>
        <v>MUERTE</v>
      </c>
      <c r="W58" s="26"/>
      <c r="X58" s="26"/>
      <c r="Y58" s="26"/>
      <c r="Z58" s="22" t="s">
        <v>1213</v>
      </c>
      <c r="AA58" s="22" t="str">
        <f>VLOOKUP(H58,Hoja1!A$2:G$445,7,0)</f>
        <v>ENTRENAMIENTO DE LA BRIGADA; DIVULGACIÓN DE PLAN DE EMERGENCIA</v>
      </c>
      <c r="AB58" s="26" t="s">
        <v>1212</v>
      </c>
      <c r="AC58" s="82"/>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sheetData>
  <mergeCells count="42">
    <mergeCell ref="AC43:AC58"/>
    <mergeCell ref="AB44:AB46"/>
    <mergeCell ref="AB49:AB50"/>
    <mergeCell ref="A11:A58"/>
    <mergeCell ref="B11:B58"/>
    <mergeCell ref="C43:C58"/>
    <mergeCell ref="D43:D58"/>
    <mergeCell ref="E43:E58"/>
    <mergeCell ref="F43:F58"/>
    <mergeCell ref="U43:U58"/>
    <mergeCell ref="AC11:AC26"/>
    <mergeCell ref="AB12:AB14"/>
    <mergeCell ref="AB17:AB18"/>
    <mergeCell ref="C27:C42"/>
    <mergeCell ref="D27:D42"/>
    <mergeCell ref="E27:E42"/>
    <mergeCell ref="F27:F42"/>
    <mergeCell ref="U27:U42"/>
    <mergeCell ref="AC27:AC42"/>
    <mergeCell ref="AB28:AB30"/>
    <mergeCell ref="AB33:AB34"/>
    <mergeCell ref="F11:F26"/>
    <mergeCell ref="E11:E26"/>
    <mergeCell ref="D11:D26"/>
    <mergeCell ref="C11:C26"/>
    <mergeCell ref="U11:U26"/>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s>
  <conditionalFormatting sqref="O11:O26">
    <cfRule type="cellIs" priority="49" stopIfTrue="1" operator="equal">
      <formula>"10, 25, 50, 100"</formula>
    </cfRule>
  </conditionalFormatting>
  <conditionalFormatting sqref="T1:T10 T59:T1048576">
    <cfRule type="containsText" dxfId="27" priority="45" operator="containsText" text="No Aceptable o Aceptable con Control Especifico">
      <formula>NOT(ISERROR(SEARCH("No Aceptable o Aceptable con Control Especifico",T1)))</formula>
    </cfRule>
    <cfRule type="containsText" dxfId="26" priority="46" operator="containsText" text="No Aceptable">
      <formula>NOT(ISERROR(SEARCH("No Aceptable",T1)))</formula>
    </cfRule>
    <cfRule type="containsText" dxfId="25" priority="47" operator="containsText" text="No Aceptable o Aceptable con Control Especifico">
      <formula>NOT(ISERROR(SEARCH("No Aceptable o Aceptable con Control Especifico",T1)))</formula>
    </cfRule>
  </conditionalFormatting>
  <conditionalFormatting sqref="S1:S10 S59:S1048576">
    <cfRule type="cellIs" dxfId="24" priority="44" operator="equal">
      <formula>"II"</formula>
    </cfRule>
  </conditionalFormatting>
  <conditionalFormatting sqref="S11:S26">
    <cfRule type="cellIs" dxfId="23" priority="36" stopIfTrue="1" operator="equal">
      <formula>"IV"</formula>
    </cfRule>
    <cfRule type="cellIs" dxfId="22" priority="37" stopIfTrue="1" operator="equal">
      <formula>"III"</formula>
    </cfRule>
    <cfRule type="cellIs" dxfId="21" priority="38" stopIfTrue="1" operator="equal">
      <formula>"II"</formula>
    </cfRule>
    <cfRule type="cellIs" dxfId="20" priority="39" stopIfTrue="1" operator="equal">
      <formula>"I"</formula>
    </cfRule>
  </conditionalFormatting>
  <conditionalFormatting sqref="T11:T26">
    <cfRule type="cellIs" dxfId="19" priority="22" stopIfTrue="1" operator="equal">
      <formula>"No Aceptable"</formula>
    </cfRule>
    <cfRule type="cellIs" dxfId="18" priority="23" stopIfTrue="1" operator="equal">
      <formula>"Aceptable"</formula>
    </cfRule>
  </conditionalFormatting>
  <conditionalFormatting sqref="T11:T26">
    <cfRule type="cellIs" dxfId="17" priority="20" stopIfTrue="1" operator="equal">
      <formula>"No Aceptable o Aceptable Con Control Especifico"</formula>
    </cfRule>
  </conditionalFormatting>
  <conditionalFormatting sqref="T11:T26">
    <cfRule type="containsText" dxfId="16" priority="19" stopIfTrue="1" operator="containsText" text="Mejorable">
      <formula>NOT(ISERROR(SEARCH("Mejorable",T11)))</formula>
    </cfRule>
  </conditionalFormatting>
  <conditionalFormatting sqref="O27:O42">
    <cfRule type="cellIs" priority="18" stopIfTrue="1" operator="equal">
      <formula>"10, 25, 50, 100"</formula>
    </cfRule>
  </conditionalFormatting>
  <conditionalFormatting sqref="S27:S42">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27:T42">
    <cfRule type="cellIs" dxfId="11" priority="12" stopIfTrue="1" operator="equal">
      <formula>"No Aceptable"</formula>
    </cfRule>
    <cfRule type="cellIs" dxfId="10" priority="13" stopIfTrue="1" operator="equal">
      <formula>"Aceptable"</formula>
    </cfRule>
  </conditionalFormatting>
  <conditionalFormatting sqref="T27:T42">
    <cfRule type="cellIs" dxfId="9" priority="11" stopIfTrue="1" operator="equal">
      <formula>"No Aceptable o Aceptable Con Control Especifico"</formula>
    </cfRule>
  </conditionalFormatting>
  <conditionalFormatting sqref="T27:T42">
    <cfRule type="containsText" dxfId="8" priority="10" stopIfTrue="1" operator="containsText" text="Mejorable">
      <formula>NOT(ISERROR(SEARCH("Mejorable",T27)))</formula>
    </cfRule>
  </conditionalFormatting>
  <conditionalFormatting sqref="O43:O58">
    <cfRule type="cellIs" priority="9" stopIfTrue="1" operator="equal">
      <formula>"10, 25, 50, 100"</formula>
    </cfRule>
  </conditionalFormatting>
  <conditionalFormatting sqref="S43:S58">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43:T58">
    <cfRule type="cellIs" dxfId="3" priority="3" stopIfTrue="1" operator="equal">
      <formula>"No Aceptable"</formula>
    </cfRule>
    <cfRule type="cellIs" dxfId="2" priority="4" stopIfTrue="1" operator="equal">
      <formula>"Aceptable"</formula>
    </cfRule>
  </conditionalFormatting>
  <conditionalFormatting sqref="T43:T58">
    <cfRule type="cellIs" dxfId="1" priority="2" stopIfTrue="1" operator="equal">
      <formula>"No Aceptable o Aceptable Con Control Especifico"</formula>
    </cfRule>
  </conditionalFormatting>
  <conditionalFormatting sqref="T43:T58">
    <cfRule type="containsText" dxfId="0" priority="1" stopIfTrue="1" operator="containsText" text="Mejorable">
      <formula>NOT(ISERROR(SEARCH("Mejorable",T43)))</formula>
    </cfRule>
  </conditionalFormatting>
  <dataValidations count="2">
    <dataValidation type="whole" allowBlank="1" showInputMessage="1" showErrorMessage="1" prompt="1 Esporadica (EE)_x000a_2 Ocasional (EO)_x000a_3 Frecuente (EF)_x000a_4 continua (EC)" sqref="N11:N58">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58">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AA11:AA26 V11:V26 K11:L26 I11:I26 G11:G26"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E27 E43</xm:sqref>
        </x14:dataValidation>
        <x14:dataValidation type="list" allowBlank="1" showInputMessage="1" showErrorMessage="1">
          <x14:formula1>
            <xm:f>Hoja1!$A$2:$A$445</xm:f>
          </x14:formula1>
          <xm:sqref>H11:H58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25"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5" t="s">
        <v>1188</v>
      </c>
      <c r="B48" s="45" t="s">
        <v>1189</v>
      </c>
      <c r="C48" s="45" t="s">
        <v>1190</v>
      </c>
      <c r="D48" s="45" t="s">
        <v>43</v>
      </c>
      <c r="E48" s="45" t="s">
        <v>609</v>
      </c>
      <c r="F48" s="45" t="s">
        <v>1191</v>
      </c>
      <c r="G48" s="45"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60">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c r="A384" s="30" t="s">
        <v>954</v>
      </c>
      <c r="B384" s="30" t="s">
        <v>493</v>
      </c>
      <c r="C384" s="30" t="s">
        <v>495</v>
      </c>
      <c r="D384" s="30" t="s">
        <v>131</v>
      </c>
      <c r="E384" s="30" t="s">
        <v>131</v>
      </c>
      <c r="F384" s="30" t="s">
        <v>495</v>
      </c>
      <c r="G384" s="30" t="s">
        <v>131</v>
      </c>
    </row>
    <row r="385" spans="1:7">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c r="A51" s="38" t="s">
        <v>1186</v>
      </c>
      <c r="B51" s="43"/>
      <c r="C51" s="43"/>
    </row>
    <row r="52" spans="1:3" ht="270">
      <c r="A52" s="38" t="s">
        <v>1048</v>
      </c>
      <c r="B52" s="43" t="s">
        <v>1131</v>
      </c>
      <c r="C52" s="43" t="s">
        <v>1132</v>
      </c>
    </row>
    <row r="53" spans="1:3">
      <c r="A53" s="38" t="s">
        <v>1049</v>
      </c>
      <c r="B53" s="43"/>
      <c r="C53" s="43"/>
    </row>
    <row r="54" spans="1:3">
      <c r="A54" s="38" t="s">
        <v>1050</v>
      </c>
      <c r="B54" s="43"/>
      <c r="C54" s="43"/>
    </row>
    <row r="55" spans="1:3">
      <c r="A55" s="38" t="s">
        <v>1051</v>
      </c>
      <c r="B55" s="43"/>
      <c r="C55" s="43"/>
    </row>
    <row r="56" spans="1:3" ht="135">
      <c r="A56" s="38" t="s">
        <v>1052</v>
      </c>
      <c r="B56" s="43" t="s">
        <v>1130</v>
      </c>
      <c r="C56" s="43" t="s">
        <v>1129</v>
      </c>
    </row>
    <row r="57" spans="1:3" ht="120">
      <c r="A57" s="38" t="s">
        <v>1053</v>
      </c>
      <c r="B57" s="43" t="s">
        <v>1128</v>
      </c>
      <c r="C57" s="43" t="s">
        <v>1127</v>
      </c>
    </row>
    <row r="58" spans="1:3" ht="120">
      <c r="A58" s="38" t="s">
        <v>1054</v>
      </c>
      <c r="B58" s="43" t="s">
        <v>1126</v>
      </c>
      <c r="C58" s="43" t="s">
        <v>1125</v>
      </c>
    </row>
    <row r="59" spans="1:3" ht="135">
      <c r="A59" s="38" t="s">
        <v>1055</v>
      </c>
      <c r="B59" s="43" t="s">
        <v>1124</v>
      </c>
      <c r="C59" s="43" t="s">
        <v>1123</v>
      </c>
    </row>
    <row r="60" spans="1:3" ht="60">
      <c r="A60" s="38" t="s">
        <v>1056</v>
      </c>
      <c r="B60" s="43" t="s">
        <v>1122</v>
      </c>
      <c r="C60" s="43" t="s">
        <v>1121</v>
      </c>
    </row>
    <row r="61" spans="1:3" ht="150">
      <c r="A61" s="38" t="s">
        <v>1057</v>
      </c>
      <c r="B61" s="43" t="s">
        <v>1119</v>
      </c>
      <c r="C61" s="43" t="s">
        <v>1120</v>
      </c>
    </row>
    <row r="62" spans="1:3" ht="165">
      <c r="A62" s="38" t="s">
        <v>1058</v>
      </c>
      <c r="B62" s="43" t="s">
        <v>1115</v>
      </c>
      <c r="C62" s="43" t="s">
        <v>1116</v>
      </c>
    </row>
    <row r="63" spans="1:3" ht="90">
      <c r="A63" s="38" t="s">
        <v>1059</v>
      </c>
      <c r="B63" s="43" t="s">
        <v>1118</v>
      </c>
      <c r="C63" s="43" t="s">
        <v>1117</v>
      </c>
    </row>
    <row r="64" spans="1:3">
      <c r="A64" s="38" t="s">
        <v>1093</v>
      </c>
      <c r="B64" s="43"/>
      <c r="C64" s="43"/>
    </row>
    <row r="65" spans="1:3" ht="105">
      <c r="A65" s="38" t="s">
        <v>1060</v>
      </c>
      <c r="B65" s="43" t="s">
        <v>1113</v>
      </c>
      <c r="C65" s="43" t="s">
        <v>1114</v>
      </c>
    </row>
    <row r="66" spans="1:3" ht="150">
      <c r="A66" s="38" t="s">
        <v>1016</v>
      </c>
      <c r="B66" s="44" t="s">
        <v>1111</v>
      </c>
      <c r="C66" s="43" t="s">
        <v>1112</v>
      </c>
    </row>
    <row r="67" spans="1:3">
      <c r="A67" s="38" t="s">
        <v>1061</v>
      </c>
      <c r="B67" s="43"/>
      <c r="C67" s="43"/>
    </row>
    <row r="68" spans="1:3">
      <c r="A68" s="38" t="s">
        <v>1062</v>
      </c>
      <c r="B68" s="43"/>
      <c r="C68" s="43"/>
    </row>
    <row r="69" spans="1:3">
      <c r="A69" s="38" t="s">
        <v>1063</v>
      </c>
      <c r="B69" s="43"/>
      <c r="C69" s="43"/>
    </row>
    <row r="70" spans="1:3">
      <c r="A70" s="38" t="s">
        <v>1064</v>
      </c>
      <c r="B70" s="43"/>
      <c r="C70" s="43"/>
    </row>
    <row r="71" spans="1:3" ht="180">
      <c r="A71" s="38" t="s">
        <v>1065</v>
      </c>
      <c r="B71" s="43" t="s">
        <v>1105</v>
      </c>
      <c r="C71" s="43" t="s">
        <v>1106</v>
      </c>
    </row>
    <row r="72" spans="1:3" ht="180">
      <c r="A72" s="38" t="s">
        <v>1066</v>
      </c>
      <c r="B72" s="43" t="s">
        <v>1107</v>
      </c>
      <c r="C72" s="43" t="s">
        <v>1108</v>
      </c>
    </row>
    <row r="73" spans="1:3" ht="210">
      <c r="A73" s="38" t="s">
        <v>1067</v>
      </c>
      <c r="B73" s="43" t="s">
        <v>1109</v>
      </c>
      <c r="C73" s="43" t="s">
        <v>1110</v>
      </c>
    </row>
    <row r="74" spans="1:3">
      <c r="A74" s="38" t="s">
        <v>1068</v>
      </c>
      <c r="B74" s="43"/>
      <c r="C74" s="43"/>
    </row>
    <row r="75" spans="1:3">
      <c r="A75" s="38" t="s">
        <v>1069</v>
      </c>
      <c r="B75" s="43"/>
      <c r="C75" s="43"/>
    </row>
    <row r="76" spans="1:3" ht="240">
      <c r="A76" s="38" t="s">
        <v>1070</v>
      </c>
      <c r="B76" s="43" t="s">
        <v>1101</v>
      </c>
      <c r="C76" s="43" t="s">
        <v>1102</v>
      </c>
    </row>
    <row r="77" spans="1:3" ht="225">
      <c r="A77" s="38" t="s">
        <v>1071</v>
      </c>
      <c r="B77" s="43" t="s">
        <v>1104</v>
      </c>
      <c r="C77" s="43" t="s">
        <v>1103</v>
      </c>
    </row>
    <row r="78" spans="1:3">
      <c r="A78" s="38" t="s">
        <v>1072</v>
      </c>
      <c r="B78" s="43"/>
      <c r="C78" s="43"/>
    </row>
    <row r="79" spans="1:3">
      <c r="A79" s="38" t="s">
        <v>1073</v>
      </c>
      <c r="B79" s="43"/>
      <c r="C79" s="43"/>
    </row>
    <row r="80" spans="1:3">
      <c r="A80" s="38" t="s">
        <v>1074</v>
      </c>
      <c r="B80" s="43"/>
      <c r="C80" s="43"/>
    </row>
    <row r="81" spans="1:3" ht="105">
      <c r="A81" s="38" t="s">
        <v>1075</v>
      </c>
      <c r="B81" s="44" t="s">
        <v>1099</v>
      </c>
      <c r="C81" s="43" t="s">
        <v>1100</v>
      </c>
    </row>
    <row r="82" spans="1:3" ht="90">
      <c r="A82" s="40" t="s">
        <v>1076</v>
      </c>
      <c r="B82" s="43" t="s">
        <v>1097</v>
      </c>
      <c r="C82" s="43"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EMBALSE REGADERA - CHIZACA</vt:lpstr>
      <vt:lpstr>Hoja1</vt:lpstr>
      <vt:lpstr>Hoja2</vt:lpstr>
      <vt:lpstr>'EMBALSE REGADERA - CHIZACA'!Área_de_impresión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2017-05-25T16:00:03Z</dcterms:modified>
</cp:coreProperties>
</file>