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pivotCache/pivotCacheDefinition16.xml" ContentType="application/vnd.openxmlformats-officedocument.spreadsheetml.pivotCacheDefinition+xml"/>
  <Override PartName="/xl/pivotCache/pivotCacheRecords16.xml" ContentType="application/vnd.openxmlformats-officedocument.spreadsheetml.pivotCacheRecords+xml"/>
  <Override PartName="/xl/pivotCache/pivotCacheDefinition17.xml" ContentType="application/vnd.openxmlformats-officedocument.spreadsheetml.pivotCacheDefinition+xml"/>
  <Override PartName="/xl/pivotCache/pivotCacheRecords17.xml" ContentType="application/vnd.openxmlformats-officedocument.spreadsheetml.pivotCacheRecords+xml"/>
  <Override PartName="/xl/pivotCache/pivotCacheDefinition18.xml" ContentType="application/vnd.openxmlformats-officedocument.spreadsheetml.pivotCacheDefinition+xml"/>
  <Override PartName="/xl/pivotCache/pivotCacheRecords18.xml" ContentType="application/vnd.openxmlformats-officedocument.spreadsheetml.pivotCacheRecords+xml"/>
  <Override PartName="/xl/pivotCache/pivotCacheDefinition19.xml" ContentType="application/vnd.openxmlformats-officedocument.spreadsheetml.pivotCacheDefinition+xml"/>
  <Override PartName="/xl/pivotCache/pivotCacheRecords19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7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9.xml" ContentType="application/vnd.openxmlformats-officedocument.drawing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drawings/drawing10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pivotTables/pivotTable24.xml" ContentType="application/vnd.openxmlformats-officedocument.spreadsheetml.pivotTable+xml"/>
  <Override PartName="/xl/drawings/drawing12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grobles\OneDrive - Acueducto de Bogota\7. PRÁCTICAS SOSTENIBLES\01 HC\2017\Informe\Publicación\"/>
    </mc:Choice>
  </mc:AlternateContent>
  <bookViews>
    <workbookView xWindow="0" yWindow="0" windowWidth="24000" windowHeight="9135" activeTab="3"/>
  </bookViews>
  <sheets>
    <sheet name="REDUCCIÓN" sheetId="3" r:id="rId1"/>
    <sheet name="GEO1" sheetId="1" r:id="rId2"/>
    <sheet name="GEO2" sheetId="4" r:id="rId3"/>
    <sheet name="GEO3" sheetId="5" r:id="rId4"/>
    <sheet name="GEA1" sheetId="6" r:id="rId5"/>
    <sheet name="GEA2" sheetId="9" r:id="rId6"/>
    <sheet name="GEA3" sheetId="10" r:id="rId7"/>
    <sheet name="GEA4" sheetId="11" r:id="rId8"/>
    <sheet name="GEA5" sheetId="12" r:id="rId9"/>
    <sheet name="GEA6" sheetId="13" r:id="rId10"/>
    <sheet name="GEA7" sheetId="16" r:id="rId11"/>
    <sheet name="AAE1" sheetId="17" r:id="rId12"/>
  </sheets>
  <calcPr calcId="152511"/>
  <pivotCaches>
    <pivotCache cacheId="19" r:id="rId13"/>
    <pivotCache cacheId="21" r:id="rId14"/>
    <pivotCache cacheId="22" r:id="rId15"/>
    <pivotCache cacheId="23" r:id="rId16"/>
    <pivotCache cacheId="24" r:id="rId17"/>
    <pivotCache cacheId="26" r:id="rId18"/>
    <pivotCache cacheId="27" r:id="rId19"/>
    <pivotCache cacheId="28" r:id="rId20"/>
    <pivotCache cacheId="29" r:id="rId21"/>
    <pivotCache cacheId="30" r:id="rId22"/>
    <pivotCache cacheId="31" r:id="rId23"/>
    <pivotCache cacheId="32" r:id="rId24"/>
    <pivotCache cacheId="33" r:id="rId25"/>
    <pivotCache cacheId="34" r:id="rId26"/>
    <pivotCache cacheId="35" r:id="rId27"/>
    <pivotCache cacheId="36" r:id="rId28"/>
    <pivotCache cacheId="37" r:id="rId29"/>
    <pivotCache cacheId="57" r:id="rId30"/>
    <pivotCache cacheId="65" r:id="rId31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3" l="1"/>
  <c r="K19" i="3"/>
  <c r="I19" i="3"/>
  <c r="H19" i="3"/>
  <c r="F19" i="3"/>
  <c r="E19" i="3"/>
  <c r="D19" i="3"/>
  <c r="K21" i="3"/>
  <c r="H21" i="3"/>
  <c r="E21" i="3"/>
  <c r="D21" i="3"/>
  <c r="P72" i="17"/>
  <c r="P67" i="17"/>
  <c r="F21" i="3" l="1"/>
  <c r="G21" i="3" s="1"/>
  <c r="I21" i="3"/>
  <c r="J21" i="3" s="1"/>
  <c r="K20" i="3"/>
  <c r="H20" i="3"/>
  <c r="F20" i="3"/>
  <c r="G20" i="3" s="1"/>
  <c r="E20" i="3"/>
  <c r="D20" i="3"/>
  <c r="R47" i="17"/>
  <c r="R46" i="17"/>
  <c r="R45" i="17"/>
  <c r="R44" i="17"/>
  <c r="R43" i="17"/>
  <c r="R42" i="17"/>
  <c r="R41" i="17"/>
  <c r="R40" i="17"/>
  <c r="R39" i="17"/>
  <c r="R38" i="17"/>
  <c r="R37" i="17"/>
  <c r="R36" i="17"/>
  <c r="R35" i="17"/>
  <c r="R34" i="17"/>
  <c r="R33" i="17"/>
  <c r="R32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10" i="17"/>
  <c r="N19" i="3"/>
  <c r="N22" i="3" s="1"/>
  <c r="O19" i="3"/>
  <c r="O22" i="3" s="1"/>
  <c r="P19" i="3"/>
  <c r="I18" i="3"/>
  <c r="J18" i="3" s="1"/>
  <c r="K18" i="3"/>
  <c r="H18" i="3"/>
  <c r="E18" i="3"/>
  <c r="D18" i="3"/>
  <c r="F18" i="3" s="1"/>
  <c r="G18" i="3" s="1"/>
  <c r="S59" i="16"/>
  <c r="S49" i="16"/>
  <c r="R49" i="16"/>
  <c r="S60" i="16"/>
  <c r="S58" i="16"/>
  <c r="S57" i="16"/>
  <c r="S56" i="16"/>
  <c r="S55" i="16"/>
  <c r="S54" i="16"/>
  <c r="S53" i="16"/>
  <c r="S52" i="16"/>
  <c r="S51" i="16"/>
  <c r="S50" i="16"/>
  <c r="R60" i="16"/>
  <c r="R59" i="16"/>
  <c r="R58" i="16"/>
  <c r="R57" i="16"/>
  <c r="R56" i="16"/>
  <c r="R55" i="16"/>
  <c r="R54" i="16"/>
  <c r="R53" i="16"/>
  <c r="R52" i="16"/>
  <c r="R51" i="16"/>
  <c r="R50" i="16"/>
  <c r="Q49" i="16"/>
  <c r="Q60" i="16"/>
  <c r="Q59" i="16"/>
  <c r="Q58" i="16"/>
  <c r="Q57" i="16"/>
  <c r="Q56" i="16"/>
  <c r="Q55" i="16"/>
  <c r="Q54" i="16"/>
  <c r="Q53" i="16"/>
  <c r="Q52" i="16"/>
  <c r="Q51" i="16"/>
  <c r="Q50" i="16"/>
  <c r="P44" i="16"/>
  <c r="L18" i="3" l="1"/>
  <c r="M18" i="3" s="1"/>
  <c r="L20" i="3"/>
  <c r="M20" i="3" s="1"/>
  <c r="L21" i="3"/>
  <c r="M21" i="3" s="1"/>
  <c r="I20" i="3"/>
  <c r="R26" i="17"/>
  <c r="R27" i="17" s="1"/>
  <c r="R48" i="17"/>
  <c r="R49" i="17" s="1"/>
  <c r="J20" i="3" l="1"/>
  <c r="G19" i="3"/>
  <c r="M19" i="3"/>
  <c r="S82" i="17"/>
  <c r="J19" i="3" l="1"/>
  <c r="S77" i="17"/>
  <c r="R77" i="17"/>
  <c r="Q75" i="17"/>
  <c r="S78" i="17"/>
  <c r="R72" i="17"/>
  <c r="R78" i="17"/>
  <c r="Q77" i="17"/>
  <c r="P83" i="17"/>
  <c r="Q78" i="17"/>
  <c r="S75" i="17"/>
  <c r="P82" i="17"/>
  <c r="S74" i="17"/>
  <c r="R74" i="17"/>
  <c r="Q74" i="17"/>
  <c r="S73" i="17"/>
  <c r="R73" i="17"/>
  <c r="Q73" i="17"/>
  <c r="R83" i="17"/>
  <c r="S80" i="17"/>
  <c r="Q80" i="17"/>
  <c r="R79" i="17"/>
  <c r="P73" i="17"/>
  <c r="S76" i="17"/>
  <c r="P79" i="17"/>
  <c r="P78" i="17"/>
  <c r="P80" i="17"/>
  <c r="P76" i="17"/>
  <c r="P75" i="17"/>
  <c r="P77" i="17"/>
  <c r="R75" i="17"/>
  <c r="S72" i="17"/>
  <c r="Q72" i="17"/>
  <c r="P81" i="17"/>
  <c r="P74" i="17"/>
  <c r="Q76" i="17"/>
  <c r="R82" i="17"/>
  <c r="Q82" i="17"/>
  <c r="S81" i="17"/>
  <c r="R81" i="17"/>
  <c r="Q81" i="17"/>
  <c r="S83" i="17"/>
  <c r="Q83" i="17"/>
  <c r="R80" i="17"/>
  <c r="S79" i="17"/>
  <c r="Q79" i="17"/>
  <c r="R76" i="17"/>
  <c r="Q84" i="17" l="1"/>
  <c r="S84" i="17"/>
  <c r="P84" i="17"/>
  <c r="R84" i="17"/>
  <c r="R26" i="16" l="1"/>
  <c r="R24" i="16" l="1"/>
  <c r="R23" i="16"/>
  <c r="R22" i="16"/>
  <c r="R21" i="16"/>
  <c r="R20" i="16"/>
  <c r="R19" i="16"/>
  <c r="R18" i="16"/>
  <c r="R17" i="16"/>
  <c r="R16" i="16"/>
  <c r="R15" i="16"/>
  <c r="R14" i="16"/>
  <c r="R13" i="16"/>
  <c r="R12" i="16"/>
  <c r="R11" i="16"/>
  <c r="R10" i="16"/>
  <c r="K17" i="3"/>
  <c r="L17" i="3" s="1"/>
  <c r="M17" i="3" s="1"/>
  <c r="H17" i="3"/>
  <c r="E17" i="3"/>
  <c r="D17" i="3"/>
  <c r="I17" i="3" s="1"/>
  <c r="J17" i="3" s="1"/>
  <c r="P36" i="13"/>
  <c r="Q12" i="13"/>
  <c r="Q13" i="13" s="1"/>
  <c r="F17" i="3" l="1"/>
  <c r="G17" i="3" s="1"/>
  <c r="R25" i="16"/>
  <c r="Q61" i="16" l="1"/>
  <c r="S61" i="16"/>
  <c r="R61" i="16"/>
  <c r="Q11" i="13"/>
  <c r="Q10" i="13"/>
  <c r="K16" i="3" l="1"/>
  <c r="H16" i="3"/>
  <c r="E16" i="3"/>
  <c r="D16" i="3"/>
  <c r="L16" i="3" s="1"/>
  <c r="M16" i="3" s="1"/>
  <c r="O39" i="12"/>
  <c r="F16" i="3" l="1"/>
  <c r="G16" i="3" s="1"/>
  <c r="I16" i="3"/>
  <c r="J16" i="3" s="1"/>
  <c r="Q20" i="12"/>
  <c r="Q19" i="12"/>
  <c r="Q18" i="12"/>
  <c r="Q17" i="12"/>
  <c r="Q16" i="12"/>
  <c r="Q15" i="12"/>
  <c r="Q14" i="12"/>
  <c r="Q13" i="12"/>
  <c r="Q12" i="12"/>
  <c r="Q11" i="12"/>
  <c r="Q10" i="12"/>
  <c r="K15" i="3"/>
  <c r="H15" i="3"/>
  <c r="E15" i="3"/>
  <c r="D15" i="3"/>
  <c r="F15" i="3" s="1"/>
  <c r="G15" i="3" s="1"/>
  <c r="O39" i="11"/>
  <c r="Q21" i="11"/>
  <c r="Q10" i="11"/>
  <c r="Q20" i="11"/>
  <c r="I15" i="3" l="1"/>
  <c r="J15" i="3" s="1"/>
  <c r="L15" i="3"/>
  <c r="M15" i="3" s="1"/>
  <c r="R55" i="12"/>
  <c r="R45" i="12"/>
  <c r="O50" i="12"/>
  <c r="P48" i="12" l="1"/>
  <c r="Q46" i="12"/>
  <c r="O49" i="12"/>
  <c r="Q48" i="12"/>
  <c r="P49" i="12"/>
  <c r="R46" i="12"/>
  <c r="O44" i="12"/>
  <c r="O54" i="12"/>
  <c r="P53" i="12"/>
  <c r="Q52" i="12"/>
  <c r="R50" i="12"/>
  <c r="O45" i="12"/>
  <c r="P44" i="12"/>
  <c r="P54" i="12"/>
  <c r="Q53" i="12"/>
  <c r="R52" i="12"/>
  <c r="O46" i="12"/>
  <c r="O52" i="12"/>
  <c r="P45" i="12"/>
  <c r="P50" i="12"/>
  <c r="Q44" i="12"/>
  <c r="Q49" i="12"/>
  <c r="Q54" i="12"/>
  <c r="R48" i="12"/>
  <c r="R53" i="12"/>
  <c r="O48" i="12"/>
  <c r="O53" i="12"/>
  <c r="P46" i="12"/>
  <c r="P52" i="12"/>
  <c r="Q45" i="12"/>
  <c r="Q50" i="12"/>
  <c r="R44" i="12"/>
  <c r="R49" i="12"/>
  <c r="R54" i="12"/>
  <c r="O47" i="12"/>
  <c r="O51" i="12"/>
  <c r="O55" i="12"/>
  <c r="P47" i="12"/>
  <c r="P51" i="12"/>
  <c r="P55" i="12"/>
  <c r="Q47" i="12"/>
  <c r="Q51" i="12"/>
  <c r="Q55" i="12"/>
  <c r="R47" i="12"/>
  <c r="R51" i="12"/>
  <c r="Q19" i="11"/>
  <c r="Q18" i="11"/>
  <c r="Q17" i="11"/>
  <c r="Q16" i="11"/>
  <c r="Q15" i="11"/>
  <c r="Q14" i="11"/>
  <c r="Q13" i="11"/>
  <c r="Q12" i="11"/>
  <c r="Q11" i="11"/>
  <c r="I14" i="3"/>
  <c r="J14" i="3" s="1"/>
  <c r="K14" i="3"/>
  <c r="L14" i="3" s="1"/>
  <c r="M14" i="3" s="1"/>
  <c r="H14" i="3"/>
  <c r="E14" i="3"/>
  <c r="D14" i="3"/>
  <c r="F14" i="3" s="1"/>
  <c r="G14" i="3" s="1"/>
  <c r="O56" i="12" l="1"/>
  <c r="Q56" i="12"/>
  <c r="P56" i="12"/>
  <c r="R56" i="12"/>
  <c r="R55" i="11"/>
  <c r="P49" i="11" l="1"/>
  <c r="Q50" i="11"/>
  <c r="O48" i="11"/>
  <c r="P53" i="11"/>
  <c r="Q54" i="11"/>
  <c r="O44" i="11"/>
  <c r="O50" i="11"/>
  <c r="P45" i="11"/>
  <c r="Q46" i="11"/>
  <c r="R44" i="11"/>
  <c r="O49" i="11"/>
  <c r="P46" i="11"/>
  <c r="P50" i="11"/>
  <c r="P54" i="11"/>
  <c r="O54" i="11"/>
  <c r="Q47" i="11"/>
  <c r="Q51" i="11"/>
  <c r="Q55" i="11"/>
  <c r="O51" i="11"/>
  <c r="R45" i="11"/>
  <c r="R49" i="11"/>
  <c r="R53" i="11"/>
  <c r="O52" i="11"/>
  <c r="P47" i="11"/>
  <c r="P51" i="11"/>
  <c r="P55" i="11"/>
  <c r="Q44" i="11"/>
  <c r="Q48" i="11"/>
  <c r="Q52" i="11"/>
  <c r="O45" i="11"/>
  <c r="O53" i="11"/>
  <c r="R46" i="11"/>
  <c r="R50" i="11"/>
  <c r="R54" i="11"/>
  <c r="R48" i="11"/>
  <c r="R52" i="11"/>
  <c r="P44" i="11"/>
  <c r="P48" i="11"/>
  <c r="P52" i="11"/>
  <c r="O46" i="11"/>
  <c r="Q45" i="11"/>
  <c r="Q49" i="11"/>
  <c r="Q53" i="11"/>
  <c r="O47" i="11"/>
  <c r="O55" i="11"/>
  <c r="R47" i="11"/>
  <c r="R51" i="11"/>
  <c r="P56" i="11" l="1"/>
  <c r="R56" i="11"/>
  <c r="O56" i="11"/>
  <c r="Q56" i="11"/>
  <c r="Q18" i="10" l="1"/>
  <c r="Q20" i="10" l="1"/>
  <c r="Q19" i="10"/>
  <c r="Q17" i="10"/>
  <c r="Q16" i="10"/>
  <c r="Q15" i="10"/>
  <c r="Q14" i="10"/>
  <c r="Q13" i="10"/>
  <c r="Q12" i="10"/>
  <c r="Q11" i="10"/>
  <c r="Q10" i="10"/>
  <c r="Q21" i="10" l="1"/>
  <c r="Q22" i="10" s="1"/>
  <c r="O39" i="10" s="1"/>
  <c r="P44" i="10" s="1"/>
  <c r="O44" i="10" l="1"/>
  <c r="O52" i="10"/>
  <c r="R46" i="10"/>
  <c r="R55" i="10"/>
  <c r="Q44" i="10"/>
  <c r="P51" i="10"/>
  <c r="P48" i="10"/>
  <c r="Q48" i="10"/>
  <c r="O51" i="10"/>
  <c r="Q47" i="10"/>
  <c r="O46" i="10"/>
  <c r="P54" i="10"/>
  <c r="Q50" i="10"/>
  <c r="O50" i="10"/>
  <c r="P46" i="10"/>
  <c r="P55" i="10"/>
  <c r="Q54" i="10"/>
  <c r="O47" i="10"/>
  <c r="O55" i="10"/>
  <c r="P50" i="10"/>
  <c r="Q52" i="10"/>
  <c r="R47" i="10"/>
  <c r="R51" i="10"/>
  <c r="Q55" i="10"/>
  <c r="R52" i="10"/>
  <c r="O48" i="10"/>
  <c r="O54" i="10"/>
  <c r="P47" i="10"/>
  <c r="P52" i="10"/>
  <c r="Q46" i="10"/>
  <c r="Q51" i="10"/>
  <c r="R44" i="10"/>
  <c r="R50" i="10"/>
  <c r="R48" i="10"/>
  <c r="O45" i="10"/>
  <c r="O49" i="10"/>
  <c r="O53" i="10"/>
  <c r="P45" i="10"/>
  <c r="P49" i="10"/>
  <c r="P53" i="10"/>
  <c r="Q45" i="10"/>
  <c r="Q49" i="10"/>
  <c r="Q53" i="10"/>
  <c r="R45" i="10"/>
  <c r="R49" i="10"/>
  <c r="R53" i="10"/>
  <c r="R54" i="10"/>
  <c r="R56" i="10" l="1"/>
  <c r="P56" i="10"/>
  <c r="Q56" i="10"/>
  <c r="O56" i="10"/>
  <c r="K8" i="3" l="1"/>
  <c r="H8" i="3"/>
  <c r="E8" i="3"/>
  <c r="D8" i="3"/>
  <c r="K13" i="3" l="1"/>
  <c r="H13" i="3"/>
  <c r="E13" i="3"/>
  <c r="D13" i="3"/>
  <c r="Q11" i="9"/>
  <c r="Q12" i="9"/>
  <c r="Q13" i="9"/>
  <c r="Q14" i="9"/>
  <c r="Q15" i="9"/>
  <c r="Q16" i="9"/>
  <c r="Q17" i="9"/>
  <c r="Q18" i="9"/>
  <c r="Q19" i="9"/>
  <c r="Q20" i="9"/>
  <c r="Q21" i="9"/>
  <c r="Q22" i="9"/>
  <c r="Q10" i="9"/>
  <c r="W22" i="6"/>
  <c r="W21" i="6"/>
  <c r="W20" i="6"/>
  <c r="W19" i="6"/>
  <c r="W18" i="6"/>
  <c r="W17" i="6"/>
  <c r="W16" i="6"/>
  <c r="W15" i="6"/>
  <c r="W14" i="6"/>
  <c r="W13" i="6"/>
  <c r="W12" i="6"/>
  <c r="W11" i="6"/>
  <c r="W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10" i="6"/>
  <c r="Q23" i="9" l="1"/>
  <c r="Q24" i="9" s="1"/>
  <c r="O41" i="9" s="1"/>
  <c r="W23" i="6"/>
  <c r="W24" i="6" s="1"/>
  <c r="R29" i="6"/>
  <c r="R30" i="6" s="1"/>
  <c r="R47" i="9" l="1"/>
  <c r="O46" i="9"/>
  <c r="K12" i="3"/>
  <c r="Q48" i="6"/>
  <c r="H12" i="3"/>
  <c r="E12" i="3"/>
  <c r="P48" i="6"/>
  <c r="D12" i="3"/>
  <c r="P53" i="6" l="1"/>
  <c r="P47" i="9" l="1"/>
  <c r="O56" i="9" l="1"/>
  <c r="O55" i="9"/>
  <c r="P46" i="9"/>
  <c r="O54" i="9"/>
  <c r="O57" i="9"/>
  <c r="O53" i="9"/>
  <c r="O51" i="9"/>
  <c r="O49" i="9"/>
  <c r="O47" i="9"/>
  <c r="R52" i="9"/>
  <c r="R56" i="9"/>
  <c r="R54" i="9"/>
  <c r="R50" i="9"/>
  <c r="Q55" i="9"/>
  <c r="O52" i="9"/>
  <c r="O50" i="9"/>
  <c r="O48" i="9"/>
  <c r="R57" i="9"/>
  <c r="R55" i="9"/>
  <c r="R53" i="9"/>
  <c r="R51" i="9"/>
  <c r="R49" i="9"/>
  <c r="R48" i="9"/>
  <c r="R46" i="9"/>
  <c r="Q57" i="9"/>
  <c r="Q56" i="9"/>
  <c r="Q54" i="9"/>
  <c r="Q53" i="9"/>
  <c r="Q52" i="9"/>
  <c r="Q51" i="9"/>
  <c r="Q50" i="9"/>
  <c r="Q49" i="9"/>
  <c r="Q48" i="9"/>
  <c r="Q47" i="9"/>
  <c r="Q46" i="9"/>
  <c r="P57" i="9"/>
  <c r="P56" i="9"/>
  <c r="P55" i="9"/>
  <c r="P54" i="9"/>
  <c r="P53" i="9"/>
  <c r="P52" i="9"/>
  <c r="P51" i="9"/>
  <c r="P50" i="9"/>
  <c r="P49" i="9"/>
  <c r="P48" i="9"/>
  <c r="R58" i="9" l="1"/>
  <c r="O58" i="9"/>
  <c r="P58" i="9"/>
  <c r="Q58" i="9" l="1"/>
  <c r="P54" i="6"/>
  <c r="F13" i="3" l="1"/>
  <c r="G13" i="3" s="1"/>
  <c r="I13" i="3"/>
  <c r="J13" i="3" s="1"/>
  <c r="L13" i="3"/>
  <c r="M13" i="3" s="1"/>
  <c r="S53" i="6"/>
  <c r="R53" i="6"/>
  <c r="Q53" i="6"/>
  <c r="R58" i="6"/>
  <c r="S54" i="6"/>
  <c r="Q56" i="6"/>
  <c r="R57" i="6"/>
  <c r="S58" i="6"/>
  <c r="Q60" i="6"/>
  <c r="R61" i="6"/>
  <c r="S62" i="6"/>
  <c r="Q64" i="6"/>
  <c r="S55" i="6"/>
  <c r="S59" i="6"/>
  <c r="S63" i="6"/>
  <c r="Q55" i="6"/>
  <c r="R56" i="6"/>
  <c r="S57" i="6"/>
  <c r="Q59" i="6"/>
  <c r="R60" i="6"/>
  <c r="S61" i="6"/>
  <c r="Q63" i="6"/>
  <c r="R64" i="6"/>
  <c r="R54" i="6"/>
  <c r="R62" i="6"/>
  <c r="Q54" i="6"/>
  <c r="R55" i="6"/>
  <c r="S56" i="6"/>
  <c r="Q58" i="6"/>
  <c r="R59" i="6"/>
  <c r="S60" i="6"/>
  <c r="Q62" i="6"/>
  <c r="R63" i="6"/>
  <c r="S64" i="6"/>
  <c r="Q57" i="6"/>
  <c r="Q61" i="6"/>
  <c r="P61" i="6"/>
  <c r="P64" i="6"/>
  <c r="P60" i="6"/>
  <c r="P56" i="6"/>
  <c r="P57" i="6"/>
  <c r="P63" i="6"/>
  <c r="P59" i="6"/>
  <c r="P55" i="6"/>
  <c r="P62" i="6"/>
  <c r="P58" i="6"/>
  <c r="R65" i="6" l="1"/>
  <c r="N11" i="3" l="1"/>
  <c r="E10" i="3" l="1"/>
  <c r="K10" i="3"/>
  <c r="H10" i="3"/>
  <c r="D10" i="3"/>
  <c r="K9" i="3"/>
  <c r="H9" i="3"/>
  <c r="E9" i="3"/>
  <c r="D9" i="3"/>
  <c r="L9" i="3" s="1"/>
  <c r="M9" i="3" s="1"/>
  <c r="L10" i="3" l="1"/>
  <c r="M10" i="3" s="1"/>
  <c r="F9" i="3"/>
  <c r="G9" i="3" s="1"/>
  <c r="F10" i="3"/>
  <c r="G10" i="3" s="1"/>
  <c r="I9" i="3"/>
  <c r="J9" i="3" s="1"/>
  <c r="I10" i="3"/>
  <c r="J10" i="3" s="1"/>
  <c r="P65" i="6" l="1"/>
  <c r="N7" i="3"/>
  <c r="K7" i="3"/>
  <c r="H7" i="3"/>
  <c r="E7" i="3"/>
  <c r="L8" i="3"/>
  <c r="D11" i="3" l="1"/>
  <c r="I8" i="3"/>
  <c r="J8" i="3" s="1"/>
  <c r="M8" i="3"/>
  <c r="D7" i="3"/>
  <c r="F8" i="3"/>
  <c r="G8" i="3" s="1"/>
  <c r="D22" i="3" l="1"/>
  <c r="Q65" i="6"/>
  <c r="S65" i="6"/>
  <c r="F7" i="3"/>
  <c r="L7" i="3"/>
  <c r="I7" i="3"/>
  <c r="G7" i="3" l="1"/>
  <c r="J7" i="3"/>
  <c r="M7" i="3"/>
  <c r="H11" i="3"/>
  <c r="I12" i="3"/>
  <c r="J12" i="3" s="1"/>
  <c r="K11" i="3"/>
  <c r="L12" i="3"/>
  <c r="M12" i="3" s="1"/>
  <c r="E11" i="3"/>
  <c r="F12" i="3"/>
  <c r="G12" i="3" s="1"/>
  <c r="O31" i="13"/>
  <c r="I11" i="3" l="1"/>
  <c r="H22" i="3"/>
  <c r="F11" i="3"/>
  <c r="E22" i="3"/>
  <c r="L11" i="3"/>
  <c r="K22" i="3"/>
  <c r="O43" i="13"/>
  <c r="O46" i="13"/>
  <c r="R47" i="13"/>
  <c r="P37" i="13"/>
  <c r="O41" i="13"/>
  <c r="R39" i="13"/>
  <c r="R44" i="13"/>
  <c r="P45" i="13"/>
  <c r="Q44" i="13"/>
  <c r="R43" i="13"/>
  <c r="P40" i="13"/>
  <c r="R42" i="13"/>
  <c r="R40" i="13"/>
  <c r="Q42" i="13"/>
  <c r="Q41" i="13"/>
  <c r="Q45" i="13"/>
  <c r="R41" i="13"/>
  <c r="Q38" i="13"/>
  <c r="O38" i="13"/>
  <c r="Q40" i="13"/>
  <c r="R46" i="13"/>
  <c r="P43" i="13"/>
  <c r="R38" i="13"/>
  <c r="O37" i="13"/>
  <c r="Q46" i="13"/>
  <c r="P47" i="13"/>
  <c r="O47" i="13"/>
  <c r="O45" i="13"/>
  <c r="R37" i="13"/>
  <c r="O44" i="13"/>
  <c r="O39" i="13"/>
  <c r="O36" i="13"/>
  <c r="R36" i="13"/>
  <c r="Q36" i="13"/>
  <c r="P41" i="13"/>
  <c r="R45" i="13"/>
  <c r="Q43" i="13"/>
  <c r="Q47" i="13"/>
  <c r="O40" i="13"/>
  <c r="P38" i="13"/>
  <c r="Q37" i="13"/>
  <c r="O42" i="13"/>
  <c r="P44" i="13"/>
  <c r="P42" i="13"/>
  <c r="P46" i="13"/>
  <c r="P39" i="13"/>
  <c r="Q39" i="13"/>
  <c r="G11" i="3" l="1"/>
  <c r="F22" i="3"/>
  <c r="G22" i="3" s="1"/>
  <c r="M11" i="3"/>
  <c r="L22" i="3"/>
  <c r="M22" i="3" s="1"/>
  <c r="J11" i="3"/>
  <c r="I22" i="3"/>
  <c r="J22" i="3" s="1"/>
  <c r="O48" i="13"/>
  <c r="Q48" i="13"/>
  <c r="R48" i="13"/>
  <c r="P48" i="13"/>
  <c r="P53" i="16" l="1"/>
  <c r="P56" i="16"/>
  <c r="P50" i="16"/>
  <c r="P54" i="16"/>
  <c r="P60" i="16"/>
  <c r="P57" i="16"/>
  <c r="P59" i="16"/>
  <c r="P58" i="16"/>
  <c r="P52" i="16"/>
  <c r="P55" i="16"/>
  <c r="P51" i="16"/>
  <c r="P49" i="16"/>
  <c r="P61" i="16" l="1"/>
</calcChain>
</file>

<file path=xl/sharedStrings.xml><?xml version="1.0" encoding="utf-8"?>
<sst xmlns="http://schemas.openxmlformats.org/spreadsheetml/2006/main" count="4389" uniqueCount="195">
  <si>
    <t>GESTIÓN ENERGÉTICA OPERATIVA
ACCIÓN 1</t>
  </si>
  <si>
    <t>Sede</t>
  </si>
  <si>
    <t>Cuenta</t>
  </si>
  <si>
    <t>Año</t>
  </si>
  <si>
    <t>Mes</t>
  </si>
  <si>
    <t>Acción</t>
  </si>
  <si>
    <t>TIBITOC 1</t>
  </si>
  <si>
    <t>TIBITOC 2</t>
  </si>
  <si>
    <t>TIBITOC 3</t>
  </si>
  <si>
    <t>CERRO ANTENAS</t>
  </si>
  <si>
    <t>BAJO TEUSACA</t>
  </si>
  <si>
    <t>Enero</t>
  </si>
  <si>
    <t>Activa (kwh)</t>
  </si>
  <si>
    <t>2545484-8</t>
  </si>
  <si>
    <t>2312895-8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</si>
  <si>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</si>
  <si>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</si>
  <si>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</si>
  <si>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</si>
  <si>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</si>
  <si>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</si>
  <si>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</si>
  <si>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</si>
  <si>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</si>
  <si>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</si>
  <si>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</si>
  <si>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</si>
  <si>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Etiquetas de fila</t>
  </si>
  <si>
    <t>Total general</t>
  </si>
  <si>
    <t>Etiquetas de columna</t>
  </si>
  <si>
    <t>Suma de Activa (kwh)</t>
  </si>
  <si>
    <t>Meta</t>
  </si>
  <si>
    <t>5% anual</t>
  </si>
  <si>
    <t>Optimización del tiempo de mantenimiento del túnel de Chingaza para reducir el requerimiento de bombeo en la Planta Tibitoc (solo se considera el consumo de las estaciones de bombeo 1, 2 y 3)</t>
  </si>
  <si>
    <t>CONSUMO ENERGÍA COMPLEJO TIBITOC</t>
  </si>
  <si>
    <t xml:space="preserve">ACCIONES </t>
  </si>
  <si>
    <t>CONSUMO ENERGIA (kWh/año)</t>
  </si>
  <si>
    <t>Reducción</t>
  </si>
  <si>
    <t>%</t>
  </si>
  <si>
    <t xml:space="preserve">GESTIÓN ENERGÉTICA OPERATIVA (GEO) </t>
  </si>
  <si>
    <t xml:space="preserve">GESTIÓN ENERGÉTICA ADMINISTRATIVA (GEA) </t>
  </si>
  <si>
    <t>-</t>
  </si>
  <si>
    <t>APROVECHAMIENTOS ALTERNATIVOS DE ENERGÍA (AAE)</t>
  </si>
  <si>
    <t>GEO1</t>
  </si>
  <si>
    <t>GEO2</t>
  </si>
  <si>
    <t>GEO3</t>
  </si>
  <si>
    <t>GEA1</t>
  </si>
  <si>
    <t>GEA2</t>
  </si>
  <si>
    <t>GEA3</t>
  </si>
  <si>
    <t>GEA4</t>
  </si>
  <si>
    <t>GEA5</t>
  </si>
  <si>
    <t>GEA6</t>
  </si>
  <si>
    <t>GEA7</t>
  </si>
  <si>
    <t>AAE1</t>
  </si>
  <si>
    <t>META</t>
  </si>
  <si>
    <t>Activa</t>
  </si>
  <si>
    <t>GESTIÓN ENERGÉTICA OPERATIVA
ACCIÓN 2</t>
  </si>
  <si>
    <t>Optimización del tiempo de mantenimiento del túnel de Chingaza para reducir el requerimiento de bombeo en la estación San Rafael.</t>
  </si>
  <si>
    <t>8% anual</t>
  </si>
  <si>
    <t>CONSUMO ENERGÍA COMPLEJO SAN RAFAEL</t>
  </si>
  <si>
    <t>SAN RAFAEL</t>
  </si>
  <si>
    <t>Optimización de la secuencia de operación de las unidades de bombeo de la estación Columnas.</t>
  </si>
  <si>
    <t>GESTIÓN ENERGÉTICA OPERATIVA
ACCIÓN 3</t>
  </si>
  <si>
    <t>CONSUMO ENERGÍA COMPLEJO COLUMNAS</t>
  </si>
  <si>
    <t>COLUMNAS</t>
  </si>
  <si>
    <t>GESTIÓN ENERGÉTICA ADMINISTRATIVA
ACCIÓN 1</t>
  </si>
  <si>
    <t>Tubos Fluorescentes Tipo T8</t>
  </si>
  <si>
    <t>TF8</t>
  </si>
  <si>
    <t>Tubos Fluorescentes Tipo T12</t>
  </si>
  <si>
    <t>TF12</t>
  </si>
  <si>
    <t>Lámparas Fluorescentes Compactas</t>
  </si>
  <si>
    <t>LFC</t>
  </si>
  <si>
    <t>Lámparas LED</t>
  </si>
  <si>
    <t>LED</t>
  </si>
  <si>
    <t>Lámparas Incandescentes Halógenas (Dicroica)</t>
  </si>
  <si>
    <t>LIH</t>
  </si>
  <si>
    <t>Tubos LED</t>
  </si>
  <si>
    <t>LED (1 W x 3)</t>
  </si>
  <si>
    <t>Panel LED 60x60 cm</t>
  </si>
  <si>
    <t>Bala LED 5"</t>
  </si>
  <si>
    <t>Bala LED 8"</t>
  </si>
  <si>
    <t>Bala LED 6''</t>
  </si>
  <si>
    <t>Bala LED de 8''</t>
  </si>
  <si>
    <t>35% anual</t>
  </si>
  <si>
    <t>SEDE ADMINISTRATIVA</t>
  </si>
  <si>
    <t xml:space="preserve">Lámparas de Halogenuros Metálicos </t>
  </si>
  <si>
    <t>LHM</t>
  </si>
  <si>
    <t>Lámparas de Sodio</t>
  </si>
  <si>
    <t>SOD</t>
  </si>
  <si>
    <t>Lámparas de Mercurio</t>
  </si>
  <si>
    <t>LM</t>
  </si>
  <si>
    <t>Lámparas Incandescentes de Filamento</t>
  </si>
  <si>
    <t>LI</t>
  </si>
  <si>
    <t>% participación</t>
  </si>
  <si>
    <t>Cambio del sistema de iluminación fluorescente por LED en la sede Subcentral de Operaciones Usaquén.</t>
  </si>
  <si>
    <t>USAQUEN</t>
  </si>
  <si>
    <t>0762438-6</t>
  </si>
  <si>
    <t>CONSUMO TEÓRICO ENERGÍA ILUMINACIÓN</t>
  </si>
  <si>
    <t>CONSUMO TEORICO DE ENERGÍA ILUMINACIÓN</t>
  </si>
  <si>
    <t>Observaciones</t>
  </si>
  <si>
    <t>Luminaria</t>
  </si>
  <si>
    <t>Cantidad</t>
  </si>
  <si>
    <t>Ubicación</t>
  </si>
  <si>
    <t>Código</t>
  </si>
  <si>
    <t>INVENTARIO LUMINARIAS</t>
  </si>
  <si>
    <t>Sotano</t>
  </si>
  <si>
    <t>Piso 1</t>
  </si>
  <si>
    <t>Piso 3</t>
  </si>
  <si>
    <t>Piso 4</t>
  </si>
  <si>
    <t>Piso 7</t>
  </si>
  <si>
    <t>Piso 2</t>
  </si>
  <si>
    <t>Piso 5</t>
  </si>
  <si>
    <t>Piso 6</t>
  </si>
  <si>
    <t>CONSUMO DE ENERGÍA</t>
  </si>
  <si>
    <t>Unidades</t>
  </si>
  <si>
    <t>Potencia</t>
  </si>
  <si>
    <t>Potencia (w)</t>
  </si>
  <si>
    <t>Consumo energía kwh/año</t>
  </si>
  <si>
    <t>Aún no se ha implementado la acción</t>
  </si>
  <si>
    <t>CONSUMO ENERGÍA ELÉCTRICA USAQUEN</t>
  </si>
  <si>
    <t>Total (w)</t>
  </si>
  <si>
    <t>(Varios elementos)</t>
  </si>
  <si>
    <t>Cambio del sistema de iluminación fluorescente por LED en el edificio principal de la sede Central de Operaciones Centro Nariño.</t>
  </si>
  <si>
    <t>Cambio del sistema de iluminación fluorescente por LED en la sede Subcentral de Operaciones Santa Lucía.</t>
  </si>
  <si>
    <t>CONSUMO ENERGÍA ELÉCTRICA SANTA LUCÍA</t>
  </si>
  <si>
    <t>SUBCENTRAL SANTA LUCIA</t>
  </si>
  <si>
    <t>0763885-4</t>
  </si>
  <si>
    <t>EDIFICIO SANTA LUCIA</t>
  </si>
  <si>
    <t>3566234-6</t>
  </si>
  <si>
    <t>Lámparas Incandescentes Halógenas (DICROICA)</t>
  </si>
  <si>
    <t>Lámparas de Halogenuros Metálicos</t>
  </si>
  <si>
    <t>Lámparas Incandescentes de Filamento de Tungsteno</t>
  </si>
  <si>
    <t>Cambio del sistema de iluminación fluorescente por LED en la sede Centro de Control Modelia</t>
  </si>
  <si>
    <t>CONSUMO ENERGÍA ELÉCTRICA CENTRO DE CONTROL MODELIA</t>
  </si>
  <si>
    <t>EDIFICIO CENTRO DE CONTROL</t>
  </si>
  <si>
    <t>2522444-7</t>
  </si>
  <si>
    <t>Cambio del sistema de iluminación fluorescente por LED en la sede Servicio Médico Centro Nariño</t>
  </si>
  <si>
    <t>CONSUMO ENERGÍA ELÉCTRICA SERVICIO MÉDICO CENTRO NARIÑO</t>
  </si>
  <si>
    <t>Tubos Fluorescentes TIPO T12</t>
  </si>
  <si>
    <t>Lámparas Incandescentes</t>
  </si>
  <si>
    <t>SERVICIO MEDICO CENTRAL</t>
  </si>
  <si>
    <t>1104517-6</t>
  </si>
  <si>
    <t>Cambio del sistema de iluminación fluorescente por LED en la sede Supercade Fontibón</t>
  </si>
  <si>
    <t>CONSUMO ENERGÍA ELÉCTRICA SUPERCADE FONTIBÓN</t>
  </si>
  <si>
    <t>DIAGONAL 16 No. 104-51 SUPERCADE FONTIBON</t>
  </si>
  <si>
    <t>2695849-7</t>
  </si>
  <si>
    <t>GESTIÓN ENERGÉTICA ADMINISTRATIVA
     ACCIÓN 6</t>
  </si>
  <si>
    <t>GESTIÓN ENERGÉTICA ADMINISTRATIVA
        ACCIÓN 5</t>
  </si>
  <si>
    <t>GESTIÓN ENERGÉTICA ADMINISTRATIVA
     ACCIÓN 4</t>
  </si>
  <si>
    <t>GESTIÓN ENERGÉTICA ADMINISTRATIVA
   ACCIÓN 3</t>
  </si>
  <si>
    <t>GESTIÓN ENERGÉTICA ADMINISTRATIVA
       ACCIÓN 2</t>
  </si>
  <si>
    <t>Cambio del sistema de iluminación fluorescente por LED en las sedes donde funcionan los 5 puntos de atención comercial</t>
  </si>
  <si>
    <t>Tubos Fluorescentes TIPO T5</t>
  </si>
  <si>
    <t>TF5</t>
  </si>
  <si>
    <t>Lámparas LED (DICROICA)</t>
  </si>
  <si>
    <t>Tubos Fluorescentes TIPO T8</t>
  </si>
  <si>
    <t>LOT</t>
  </si>
  <si>
    <t>GESTIÓN ENERGÉTICA ADMINISTRATIVA
ACCIÓN 7</t>
  </si>
  <si>
    <t>CONSUMO DE ENERGÍA ATENCIÓN COMERCIAL</t>
  </si>
  <si>
    <t>Zona 1</t>
  </si>
  <si>
    <t>Zona 2</t>
  </si>
  <si>
    <t>Zona 3</t>
  </si>
  <si>
    <t>Zona 4</t>
  </si>
  <si>
    <t>Zona 5</t>
  </si>
  <si>
    <t>0760819-8</t>
  </si>
  <si>
    <t xml:space="preserve">Z1 AVDA. SUBA No. 118 No. 33B-10 </t>
  </si>
  <si>
    <t>0439121-1</t>
  </si>
  <si>
    <t>Z2 CARRERA 7 No. 33-57</t>
  </si>
  <si>
    <t>Z3 SEDE ADMINISTRATIVA</t>
  </si>
  <si>
    <t>2528458-2</t>
  </si>
  <si>
    <t>Z4 CARRERA 19 C No. 55 SUR - 72 punto de atencion zona 4</t>
  </si>
  <si>
    <t>1493198-0</t>
  </si>
  <si>
    <t>1493196-6</t>
  </si>
  <si>
    <t>1493009-3</t>
  </si>
  <si>
    <t>1493007-9</t>
  </si>
  <si>
    <t>Z5 CARRERA 3 No. 29A-02 LOCAL 1-66 SOACHA</t>
  </si>
  <si>
    <t>Z5 CARRERA 3 No. 29A-02 LOCAL 1-65 SOACHA</t>
  </si>
  <si>
    <t>Z5 CARRERA 3 No. 29A - 02 LOCAL 1-18 SOACHA</t>
  </si>
  <si>
    <t>Z5 CARRERA 3 No. 29A-02 LOCAL 1-17 SOACHA</t>
  </si>
  <si>
    <t>Sistema de generación solar fotovoltáico en el Colegio Ramón B.  Jimeno y Casa Cenegua</t>
  </si>
  <si>
    <t>APROVECHAMIENTOS ALTERNATIVOS DE ENERGÍA
ACCIÓN 1</t>
  </si>
  <si>
    <t xml:space="preserve">Reflector LED </t>
  </si>
  <si>
    <t>Tubo LED T8</t>
  </si>
  <si>
    <t>Bulbo LED</t>
  </si>
  <si>
    <t>Panel LED 60x60</t>
  </si>
  <si>
    <t>Bala LED</t>
  </si>
  <si>
    <t>Lámpara LED</t>
  </si>
  <si>
    <t>Administrativa</t>
  </si>
  <si>
    <t>Aulas</t>
  </si>
  <si>
    <t>Zona Central talleres</t>
  </si>
  <si>
    <t>Reducción por actualización del sistema iluminación</t>
  </si>
  <si>
    <t>Reducción consumo energía eléctrica de la sede</t>
  </si>
  <si>
    <t>COLEGIO RAMON B. JIMENO - TALLERES - CL 26 B No. 2 - 44 - LOURDES</t>
  </si>
  <si>
    <t>0939974-5</t>
  </si>
  <si>
    <t>GESTIÓN ENERGÉTICA OPERATIVA
REDUCCIONES 2015-2017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</si>
</sst>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€_-;\-* #,##0.00\ _€_-;_-* &quot;-&quot;??\ _€_-;_-@_-"/>
    <numFmt numFmtId="165" formatCode="_(* #,##0_);_(* \(#,##0\);_(* &quot;-&quot;??_);_(@_)"/>
    <numFmt numFmtId="166" formatCode="_(&quot;$&quot;\ * #,##0.00_);_(&quot;$&quot;\ * \(#,##0.00\);_(&quot;$&quot;\ * &quot;-&quot;??_);_(@_)"/>
    <numFmt numFmtId="167" formatCode="_ * #,##0_ ;_ * \-#,##0_ ;_ * &quot;-&quot;_ ;_ @_ "/>
    <numFmt numFmtId="168" formatCode="0.0%"/>
    <numFmt numFmtId="169" formatCode="#,##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rgb="FF00B0F0"/>
      <name val="Calibri"/>
      <family val="2"/>
      <scheme val="minor"/>
    </font>
    <font>
      <b/>
      <sz val="10"/>
      <color theme="4"/>
      <name val="Calibri Light"/>
      <family val="2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rgb="FF00B0F0"/>
      <name val="Calibri"/>
      <family val="2"/>
      <scheme val="minor"/>
    </font>
    <font>
      <b/>
      <sz val="20"/>
      <color rgb="FF00B0F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B0F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26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 tint="-0.249977111117893"/>
        <bgColor theme="8"/>
      </patternFill>
    </fill>
    <fill>
      <patternFill patternType="solid">
        <fgColor theme="0"/>
        <bgColor theme="8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medium">
        <color theme="8"/>
      </top>
      <bottom/>
      <diagonal/>
    </border>
    <border>
      <left/>
      <right/>
      <top style="double">
        <color theme="8"/>
      </top>
      <bottom/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/>
      <right/>
      <top style="double">
        <color rgb="FF0070C0"/>
      </top>
      <bottom/>
      <diagonal/>
    </border>
    <border>
      <left/>
      <right/>
      <top style="thin">
        <color theme="8" tint="-0.249977111117893"/>
      </top>
      <bottom style="thin">
        <color theme="8" tint="0.79998168889431442"/>
      </bottom>
      <diagonal/>
    </border>
    <border>
      <left/>
      <right/>
      <top style="double">
        <color theme="8" tint="-0.249977111117893"/>
      </top>
      <bottom/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/>
      <right/>
      <top/>
      <bottom style="thin">
        <color theme="8" tint="0.79998168889431442"/>
      </bottom>
      <diagonal/>
    </border>
    <border>
      <left/>
      <right style="thin">
        <color theme="8" tint="0.39997558519241921"/>
      </right>
      <top/>
      <bottom/>
      <diagonal/>
    </border>
    <border>
      <left style="thin">
        <color theme="8" tint="0.39997558519241921"/>
      </left>
      <right/>
      <top/>
      <bottom/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</cellStyleXfs>
  <cellXfs count="151">
    <xf numFmtId="0" fontId="0" fillId="0" borderId="0" xfId="0"/>
    <xf numFmtId="0" fontId="0" fillId="2" borderId="0" xfId="0" applyFill="1" applyProtection="1"/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5" fillId="0" borderId="4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 wrapText="1"/>
    </xf>
    <xf numFmtId="3" fontId="0" fillId="0" borderId="0" xfId="1" applyNumberFormat="1" applyFont="1" applyBorder="1"/>
    <xf numFmtId="0" fontId="0" fillId="2" borderId="0" xfId="0" applyFont="1" applyFill="1" applyProtection="1"/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/>
    </xf>
    <xf numFmtId="3" fontId="14" fillId="0" borderId="0" xfId="0" applyNumberFormat="1" applyFont="1"/>
    <xf numFmtId="0" fontId="14" fillId="0" borderId="0" xfId="0" applyFont="1" applyFill="1" applyBorder="1"/>
    <xf numFmtId="0" fontId="16" fillId="0" borderId="0" xfId="0" applyFont="1" applyAlignment="1">
      <alignment horizontal="center"/>
    </xf>
    <xf numFmtId="0" fontId="16" fillId="0" borderId="0" xfId="0" applyFont="1"/>
    <xf numFmtId="9" fontId="15" fillId="0" borderId="13" xfId="2" applyFont="1" applyBorder="1" applyAlignment="1">
      <alignment horizontal="right"/>
    </xf>
    <xf numFmtId="0" fontId="14" fillId="0" borderId="0" xfId="0" pivotButton="1" applyFont="1"/>
    <xf numFmtId="0" fontId="14" fillId="0" borderId="0" xfId="0" applyFont="1" applyAlignment="1">
      <alignment horizontal="left"/>
    </xf>
    <xf numFmtId="0" fontId="17" fillId="5" borderId="14" xfId="0" applyFont="1" applyFill="1" applyBorder="1"/>
    <xf numFmtId="0" fontId="15" fillId="0" borderId="15" xfId="0" applyFont="1" applyBorder="1" applyAlignment="1">
      <alignment horizontal="left"/>
    </xf>
    <xf numFmtId="3" fontId="15" fillId="0" borderId="15" xfId="0" applyNumberFormat="1" applyFont="1" applyBorder="1"/>
    <xf numFmtId="0" fontId="17" fillId="0" borderId="0" xfId="0" applyFont="1" applyFill="1" applyBorder="1"/>
    <xf numFmtId="9" fontId="14" fillId="0" borderId="0" xfId="2" applyFont="1" applyFill="1" applyBorder="1" applyAlignment="1">
      <alignment horizontal="right"/>
    </xf>
    <xf numFmtId="9" fontId="15" fillId="0" borderId="0" xfId="2" applyFont="1" applyFill="1" applyBorder="1" applyAlignment="1">
      <alignment horizontal="right"/>
    </xf>
    <xf numFmtId="0" fontId="18" fillId="0" borderId="0" xfId="0" applyFont="1"/>
    <xf numFmtId="0" fontId="11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7" fillId="5" borderId="16" xfId="0" applyFont="1" applyFill="1" applyBorder="1" applyAlignment="1">
      <alignment horizontal="center"/>
    </xf>
    <xf numFmtId="0" fontId="2" fillId="0" borderId="2" xfId="0" applyFont="1" applyBorder="1" applyAlignment="1" applyProtection="1">
      <alignment horizontal="left" vertical="center" wrapText="1"/>
    </xf>
    <xf numFmtId="9" fontId="14" fillId="0" borderId="0" xfId="2" applyFont="1"/>
    <xf numFmtId="0" fontId="13" fillId="6" borderId="10" xfId="0" applyFont="1" applyFill="1" applyBorder="1" applyAlignment="1">
      <alignment horizontal="center"/>
    </xf>
    <xf numFmtId="0" fontId="13" fillId="6" borderId="10" xfId="0" applyFont="1" applyFill="1" applyBorder="1"/>
    <xf numFmtId="0" fontId="13" fillId="6" borderId="11" xfId="0" applyFont="1" applyFill="1" applyBorder="1"/>
    <xf numFmtId="0" fontId="13" fillId="6" borderId="12" xfId="0" applyFont="1" applyFill="1" applyBorder="1"/>
    <xf numFmtId="0" fontId="13" fillId="0" borderId="0" xfId="0" applyFont="1" applyFill="1" applyBorder="1"/>
    <xf numFmtId="169" fontId="14" fillId="0" borderId="0" xfId="0" applyNumberFormat="1" applyFont="1"/>
    <xf numFmtId="169" fontId="13" fillId="6" borderId="10" xfId="0" applyNumberFormat="1" applyFont="1" applyFill="1" applyBorder="1" applyAlignment="1">
      <alignment horizontal="center"/>
    </xf>
    <xf numFmtId="0" fontId="17" fillId="5" borderId="16" xfId="0" applyFont="1" applyFill="1" applyBorder="1" applyAlignment="1">
      <alignment horizontal="center"/>
    </xf>
    <xf numFmtId="3" fontId="13" fillId="6" borderId="10" xfId="0" applyNumberFormat="1" applyFont="1" applyFill="1" applyBorder="1" applyAlignment="1">
      <alignment horizontal="center"/>
    </xf>
    <xf numFmtId="0" fontId="20" fillId="0" borderId="4" xfId="0" applyFont="1" applyBorder="1" applyAlignment="1">
      <alignment horizontal="left" vertical="top"/>
    </xf>
    <xf numFmtId="3" fontId="14" fillId="0" borderId="0" xfId="0" applyNumberFormat="1" applyFont="1" applyAlignment="1">
      <alignment horizontal="left"/>
    </xf>
    <xf numFmtId="0" fontId="14" fillId="0" borderId="0" xfId="0" applyNumberFormat="1" applyFont="1"/>
    <xf numFmtId="0" fontId="15" fillId="0" borderId="0" xfId="0" applyFont="1" applyAlignment="1">
      <alignment horizontal="left"/>
    </xf>
    <xf numFmtId="0" fontId="13" fillId="5" borderId="17" xfId="0" applyFont="1" applyFill="1" applyBorder="1" applyAlignment="1">
      <alignment horizontal="left"/>
    </xf>
    <xf numFmtId="0" fontId="14" fillId="0" borderId="0" xfId="0" applyFont="1" applyFill="1"/>
    <xf numFmtId="169" fontId="15" fillId="0" borderId="15" xfId="0" applyNumberFormat="1" applyFont="1" applyBorder="1"/>
    <xf numFmtId="3" fontId="15" fillId="0" borderId="0" xfId="0" applyNumberFormat="1" applyFont="1"/>
    <xf numFmtId="0" fontId="17" fillId="5" borderId="16" xfId="0" applyFont="1" applyFill="1" applyBorder="1" applyAlignment="1">
      <alignment horizontal="left"/>
    </xf>
    <xf numFmtId="0" fontId="13" fillId="7" borderId="0" xfId="0" applyFont="1" applyFill="1" applyBorder="1"/>
    <xf numFmtId="0" fontId="13" fillId="6" borderId="0" xfId="0" applyFont="1" applyFill="1" applyBorder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3" fillId="4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center" vertical="center"/>
    </xf>
    <xf numFmtId="165" fontId="14" fillId="3" borderId="0" xfId="0" applyNumberFormat="1" applyFont="1" applyFill="1" applyBorder="1" applyAlignment="1">
      <alignment vertical="center"/>
    </xf>
    <xf numFmtId="9" fontId="14" fillId="3" borderId="0" xfId="2" applyNumberFormat="1" applyFont="1" applyFill="1" applyBorder="1" applyAlignment="1">
      <alignment vertical="center"/>
    </xf>
    <xf numFmtId="0" fontId="21" fillId="0" borderId="0" xfId="10" applyFont="1" applyFill="1" applyBorder="1" applyAlignment="1">
      <alignment vertical="center" wrapText="1"/>
    </xf>
    <xf numFmtId="9" fontId="15" fillId="0" borderId="0" xfId="0" applyNumberFormat="1" applyFont="1" applyFill="1" applyBorder="1" applyAlignment="1">
      <alignment horizontal="center" vertical="center" wrapText="1"/>
    </xf>
    <xf numFmtId="165" fontId="14" fillId="0" borderId="0" xfId="1" applyNumberFormat="1" applyFont="1" applyFill="1" applyBorder="1" applyAlignment="1">
      <alignment vertical="center"/>
    </xf>
    <xf numFmtId="165" fontId="14" fillId="0" borderId="0" xfId="1" applyNumberFormat="1" applyFont="1" applyBorder="1" applyAlignment="1">
      <alignment vertical="center"/>
    </xf>
    <xf numFmtId="9" fontId="14" fillId="0" borderId="0" xfId="2" applyNumberFormat="1" applyFont="1" applyBorder="1" applyAlignment="1">
      <alignment vertical="center"/>
    </xf>
    <xf numFmtId="9" fontId="14" fillId="3" borderId="0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8" fontId="14" fillId="3" borderId="0" xfId="2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23" fillId="2" borderId="9" xfId="0" applyFont="1" applyFill="1" applyBorder="1" applyAlignment="1">
      <alignment vertical="center"/>
    </xf>
    <xf numFmtId="0" fontId="23" fillId="2" borderId="9" xfId="0" applyFont="1" applyFill="1" applyBorder="1" applyAlignment="1">
      <alignment horizontal="center" vertical="center"/>
    </xf>
    <xf numFmtId="165" fontId="23" fillId="2" borderId="9" xfId="0" applyNumberFormat="1" applyFont="1" applyFill="1" applyBorder="1" applyAlignment="1">
      <alignment vertical="center"/>
    </xf>
    <xf numFmtId="168" fontId="23" fillId="2" borderId="9" xfId="2" applyNumberFormat="1" applyFont="1" applyFill="1" applyBorder="1" applyAlignment="1">
      <alignment vertical="center"/>
    </xf>
    <xf numFmtId="0" fontId="13" fillId="4" borderId="0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/>
    </xf>
    <xf numFmtId="0" fontId="25" fillId="0" borderId="0" xfId="0" applyFont="1"/>
    <xf numFmtId="3" fontId="25" fillId="0" borderId="0" xfId="0" applyNumberFormat="1" applyFont="1"/>
    <xf numFmtId="0" fontId="25" fillId="0" borderId="0" xfId="0" pivotButton="1" applyFont="1"/>
    <xf numFmtId="3" fontId="25" fillId="0" borderId="0" xfId="0" applyNumberFormat="1" applyFont="1" applyAlignment="1">
      <alignment horizontal="left"/>
    </xf>
    <xf numFmtId="0" fontId="25" fillId="0" borderId="0" xfId="0" applyNumberFormat="1" applyFont="1"/>
    <xf numFmtId="0" fontId="25" fillId="0" borderId="0" xfId="0" applyFont="1" applyAlignment="1">
      <alignment horizontal="left"/>
    </xf>
    <xf numFmtId="3" fontId="7" fillId="0" borderId="0" xfId="12" applyNumberFormat="1" applyFont="1" applyFill="1" applyBorder="1" applyAlignment="1">
      <alignment vertical="center" wrapText="1"/>
    </xf>
    <xf numFmtId="3" fontId="8" fillId="0" borderId="0" xfId="5" applyNumberFormat="1" applyFont="1" applyFill="1" applyBorder="1" applyAlignment="1">
      <alignment vertical="center" wrapText="1"/>
    </xf>
    <xf numFmtId="0" fontId="8" fillId="0" borderId="0" xfId="5" applyNumberFormat="1" applyFont="1" applyFill="1" applyBorder="1" applyAlignment="1">
      <alignment vertical="center" wrapText="1"/>
    </xf>
    <xf numFmtId="3" fontId="8" fillId="0" borderId="0" xfId="7" applyNumberFormat="1" applyFont="1" applyFill="1" applyBorder="1" applyAlignment="1">
      <alignment vertical="center" wrapText="1"/>
    </xf>
    <xf numFmtId="3" fontId="7" fillId="0" borderId="0" xfId="7" applyNumberFormat="1" applyFont="1" applyFill="1" applyBorder="1" applyAlignment="1">
      <alignment horizontal="right" vertical="center" wrapText="1"/>
    </xf>
    <xf numFmtId="3" fontId="7" fillId="0" borderId="0" xfId="7" applyNumberFormat="1" applyFont="1" applyFill="1" applyBorder="1" applyAlignment="1">
      <alignment vertical="center" wrapText="1"/>
    </xf>
    <xf numFmtId="0" fontId="7" fillId="0" borderId="0" xfId="7" applyNumberFormat="1" applyFont="1" applyFill="1" applyBorder="1" applyAlignment="1">
      <alignment vertical="center" wrapText="1"/>
    </xf>
    <xf numFmtId="0" fontId="13" fillId="6" borderId="18" xfId="0" applyFont="1" applyFill="1" applyBorder="1"/>
    <xf numFmtId="3" fontId="7" fillId="0" borderId="0" xfId="12" applyNumberFormat="1" applyFont="1" applyFill="1" applyBorder="1" applyAlignment="1">
      <alignment horizontal="right" vertical="center" wrapText="1"/>
    </xf>
    <xf numFmtId="0" fontId="7" fillId="0" borderId="0" xfId="3" applyNumberFormat="1" applyFont="1" applyFill="1" applyBorder="1" applyAlignment="1">
      <alignment horizontal="right" vertical="center" wrapText="1"/>
    </xf>
    <xf numFmtId="3" fontId="7" fillId="0" borderId="0" xfId="3" applyNumberFormat="1" applyFont="1" applyFill="1" applyBorder="1" applyAlignment="1">
      <alignment vertical="center" wrapText="1"/>
    </xf>
    <xf numFmtId="3" fontId="7" fillId="0" borderId="0" xfId="3" applyNumberFormat="1" applyFont="1" applyFill="1" applyBorder="1" applyAlignment="1">
      <alignment horizontal="right" vertical="center" wrapText="1"/>
    </xf>
    <xf numFmtId="0" fontId="8" fillId="0" borderId="0" xfId="13" applyNumberFormat="1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vertical="center" wrapText="1"/>
    </xf>
    <xf numFmtId="3" fontId="8" fillId="0" borderId="0" xfId="13" applyNumberFormat="1" applyFont="1" applyFill="1" applyBorder="1" applyAlignment="1">
      <alignment vertical="center" wrapText="1"/>
    </xf>
    <xf numFmtId="3" fontId="27" fillId="0" borderId="0" xfId="0" applyNumberFormat="1" applyFont="1" applyFill="1" applyBorder="1"/>
    <xf numFmtId="0" fontId="13" fillId="6" borderId="19" xfId="0" applyFont="1" applyFill="1" applyBorder="1"/>
    <xf numFmtId="3" fontId="8" fillId="0" borderId="0" xfId="13" applyNumberFormat="1" applyFont="1" applyFill="1" applyBorder="1" applyAlignment="1">
      <alignment horizontal="right" vertical="center" wrapText="1"/>
    </xf>
    <xf numFmtId="3" fontId="8" fillId="0" borderId="0" xfId="5" applyNumberFormat="1" applyFont="1" applyFill="1" applyBorder="1" applyAlignment="1">
      <alignment horizontal="right" vertical="center" wrapText="1"/>
    </xf>
    <xf numFmtId="167" fontId="8" fillId="0" borderId="0" xfId="5" applyNumberFormat="1" applyFont="1" applyFill="1" applyBorder="1" applyAlignment="1">
      <alignment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167" fontId="7" fillId="0" borderId="0" xfId="3" applyNumberFormat="1" applyFont="1" applyFill="1" applyBorder="1" applyAlignment="1">
      <alignment vertical="center" wrapText="1"/>
    </xf>
    <xf numFmtId="167" fontId="7" fillId="0" borderId="0" xfId="3" applyNumberFormat="1" applyFont="1" applyFill="1" applyBorder="1" applyAlignment="1">
      <alignment horizontal="right" vertical="center" wrapText="1"/>
    </xf>
    <xf numFmtId="167" fontId="7" fillId="0" borderId="0" xfId="0" applyNumberFormat="1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vertical="center" wrapText="1"/>
    </xf>
    <xf numFmtId="165" fontId="14" fillId="8" borderId="0" xfId="0" applyNumberFormat="1" applyFont="1" applyFill="1" applyBorder="1" applyAlignment="1">
      <alignment vertical="center"/>
    </xf>
    <xf numFmtId="9" fontId="14" fillId="8" borderId="0" xfId="2" applyNumberFormat="1" applyFont="1" applyFill="1" applyBorder="1" applyAlignment="1">
      <alignment vertical="center"/>
    </xf>
    <xf numFmtId="165" fontId="14" fillId="8" borderId="0" xfId="1" applyNumberFormat="1" applyFont="1" applyFill="1" applyBorder="1" applyAlignment="1">
      <alignment vertical="center"/>
    </xf>
    <xf numFmtId="168" fontId="14" fillId="8" borderId="0" xfId="2" applyNumberFormat="1" applyFont="1" applyFill="1" applyBorder="1" applyAlignment="1">
      <alignment vertical="center"/>
    </xf>
    <xf numFmtId="9" fontId="14" fillId="8" borderId="0" xfId="0" applyNumberFormat="1" applyFont="1" applyFill="1" applyBorder="1" applyAlignment="1">
      <alignment vertical="center"/>
    </xf>
    <xf numFmtId="165" fontId="23" fillId="2" borderId="13" xfId="0" applyNumberFormat="1" applyFont="1" applyFill="1" applyBorder="1" applyAlignment="1">
      <alignment vertical="center"/>
    </xf>
    <xf numFmtId="9" fontId="14" fillId="0" borderId="13" xfId="2" applyNumberFormat="1" applyFont="1" applyBorder="1" applyAlignment="1">
      <alignment vertical="center"/>
    </xf>
    <xf numFmtId="0" fontId="28" fillId="0" borderId="0" xfId="10" applyFont="1" applyFill="1" applyBorder="1" applyAlignment="1">
      <alignment vertical="center" wrapText="1"/>
    </xf>
    <xf numFmtId="9" fontId="29" fillId="0" borderId="0" xfId="0" applyNumberFormat="1" applyFont="1" applyFill="1" applyBorder="1" applyAlignment="1">
      <alignment horizontal="center" vertical="center" wrapText="1"/>
    </xf>
    <xf numFmtId="165" fontId="22" fillId="0" borderId="0" xfId="1" applyNumberFormat="1" applyFont="1" applyBorder="1" applyAlignment="1">
      <alignment vertical="center"/>
    </xf>
    <xf numFmtId="9" fontId="22" fillId="0" borderId="0" xfId="2" applyNumberFormat="1" applyFont="1" applyBorder="1" applyAlignment="1">
      <alignment vertical="center"/>
    </xf>
    <xf numFmtId="165" fontId="22" fillId="8" borderId="0" xfId="1" applyNumberFormat="1" applyFont="1" applyFill="1" applyBorder="1" applyAlignment="1">
      <alignment vertical="center"/>
    </xf>
    <xf numFmtId="168" fontId="22" fillId="8" borderId="0" xfId="2" applyNumberFormat="1" applyFont="1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/>
    </xf>
    <xf numFmtId="0" fontId="24" fillId="0" borderId="1" xfId="0" applyFont="1" applyBorder="1" applyAlignment="1" applyProtection="1">
      <alignment horizontal="center" vertical="center" wrapText="1"/>
    </xf>
    <xf numFmtId="0" fontId="24" fillId="0" borderId="2" xfId="0" applyFont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 applyProtection="1">
      <alignment horizontal="center" vertical="center" wrapText="1"/>
    </xf>
    <xf numFmtId="169" fontId="2" fillId="0" borderId="2" xfId="0" applyNumberFormat="1" applyFont="1" applyBorder="1" applyAlignment="1" applyProtection="1">
      <alignment horizontal="center" vertical="center" wrapText="1"/>
    </xf>
    <xf numFmtId="0" fontId="19" fillId="0" borderId="0" xfId="0" applyFont="1" applyAlignment="1">
      <alignment horizontal="center"/>
    </xf>
    <xf numFmtId="169" fontId="19" fillId="0" borderId="0" xfId="0" applyNumberFormat="1" applyFont="1" applyAlignment="1">
      <alignment horizontal="center"/>
    </xf>
    <xf numFmtId="0" fontId="20" fillId="0" borderId="4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/>
    </xf>
    <xf numFmtId="0" fontId="17" fillId="5" borderId="1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</cellXfs>
  <cellStyles count="15">
    <cellStyle name="Hipervínculo" xfId="10" builtinId="8"/>
    <cellStyle name="Millares" xfId="1" builtinId="3"/>
    <cellStyle name="Moneda 10" xfId="8"/>
    <cellStyle name="Moneda 2" xfId="6"/>
    <cellStyle name="Moneda 28" xfId="9"/>
    <cellStyle name="Moneda 40" xfId="14"/>
    <cellStyle name="Normal" xfId="0" builtinId="0"/>
    <cellStyle name="Normal 11" xfId="4"/>
    <cellStyle name="Normal 12 2" xfId="12"/>
    <cellStyle name="Normal 2" xfId="5"/>
    <cellStyle name="Normal 2 2" xfId="11"/>
    <cellStyle name="Normal 2 3" xfId="13"/>
    <cellStyle name="Normal 7" xfId="3"/>
    <cellStyle name="Normal 9" xfId="7"/>
    <cellStyle name="Porcentaje" xfId="2" builtinId="5"/>
  </cellStyles>
  <dxfs count="4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9" formatCode="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rgb="FF8EA9DB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rgb="FF8EA9DB"/>
        </top>
      </border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rgb="FF000000"/>
          <bgColor auto="1"/>
        </patternFill>
      </fill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alignment horizontal="left" readingOrder="0"/>
    </dxf>
    <dxf>
      <numFmt numFmtId="169" formatCode="#,##0.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3" formatCode="#,##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alignment horizontal="left" readingOrder="0"/>
    </dxf>
    <dxf>
      <numFmt numFmtId="169" formatCode="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9" formatCode="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rgb="FF8EA9DB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rgb="FF8EA9DB"/>
        </top>
      </border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numFmt numFmtId="3" formatCode="#,##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alignment horizontal="left" readingOrder="0"/>
    </dxf>
    <dxf>
      <fill>
        <patternFill>
          <bgColor auto="1"/>
        </patternFill>
      </fill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 outline="0">
        <top style="thin">
          <color rgb="FF8EA9DB"/>
        </top>
      </border>
    </dxf>
    <dxf>
      <font>
        <strike val="0"/>
        <outline val="0"/>
        <shadow val="0"/>
        <u val="none"/>
        <vertAlign val="baseline"/>
        <sz val="10"/>
        <name val="Calibri"/>
        <scheme val="none"/>
      </font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 outline="0">
        <top style="thin">
          <color rgb="FF8EA9DB"/>
        </top>
      </border>
    </dxf>
    <dxf>
      <font>
        <strike val="0"/>
        <outline val="0"/>
        <shadow val="0"/>
        <u val="none"/>
        <vertAlign val="baseline"/>
        <sz val="10"/>
        <name val="Calibri"/>
        <scheme val="none"/>
      </font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 outline="0">
        <top style="thin">
          <color rgb="FF8EA9DB"/>
        </top>
      </border>
    </dxf>
    <dxf>
      <font>
        <strike val="0"/>
        <outline val="0"/>
        <shadow val="0"/>
        <u val="none"/>
        <vertAlign val="baseline"/>
        <sz val="10"/>
        <name val="Calibri"/>
        <scheme val="none"/>
      </font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 outline="0">
        <top style="thin">
          <color rgb="FF8EA9DB"/>
        </top>
      </border>
    </dxf>
    <dxf>
      <font>
        <strike val="0"/>
        <outline val="0"/>
        <shadow val="0"/>
        <u val="none"/>
        <vertAlign val="baseline"/>
        <sz val="10"/>
        <name val="Calibri"/>
        <scheme val="none"/>
      </font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 outline="0">
        <top style="thin">
          <color rgb="FF8EA9DB"/>
        </top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9" formatCode="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top style="thin">
          <color theme="8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 outline="0">
        <top style="thin">
          <color theme="8" tint="0.39997558519241921"/>
        </top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 outline="0"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8"/>
          <bgColor theme="8" tint="-0.249977111117893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alignment horizontal="left" readingOrder="0"/>
    </dxf>
    <dxf>
      <fill>
        <patternFill>
          <bgColor auto="1"/>
        </patternFill>
      </fill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3" formatCode="#,##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alignment horizontal="left" readingOrder="0"/>
    </dxf>
    <dxf>
      <fill>
        <patternFill>
          <bgColor auto="1"/>
        </patternFill>
      </fill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169" formatCode="#,##0.0"/>
    </dxf>
    <dxf>
      <numFmt numFmtId="3" formatCode="#,##0"/>
    </dxf>
    <dxf>
      <numFmt numFmtId="3" formatCode="#,##0"/>
    </dxf>
    <dxf>
      <numFmt numFmtId="2" formatCode="0.00"/>
    </dxf>
    <dxf>
      <numFmt numFmtId="3" formatCode="#,##0"/>
    </dxf>
    <dxf>
      <numFmt numFmtId="2" formatCode="0.00"/>
    </dxf>
    <dxf>
      <numFmt numFmtId="3" formatCode="#,##0"/>
    </dxf>
    <dxf>
      <numFmt numFmtId="3" formatCode="#,##0"/>
    </dxf>
    <dxf>
      <numFmt numFmtId="2" formatCode="0.00"/>
    </dxf>
    <dxf>
      <numFmt numFmtId="3" formatCode="#,##0"/>
    </dxf>
    <dxf>
      <numFmt numFmtId="2" formatCode="0.00"/>
    </dxf>
    <dxf>
      <numFmt numFmtId="3" formatCode="#,##0"/>
    </dxf>
    <dxf>
      <numFmt numFmtId="3" formatCode="#,##0"/>
    </dxf>
    <dxf>
      <numFmt numFmtId="2" formatCode="0.00"/>
    </dxf>
    <dxf>
      <numFmt numFmtId="3" formatCode="#,##0"/>
    </dxf>
    <dxf>
      <numFmt numFmtId="2" formatCode="0.00"/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pivotCacheDefinition" Target="pivotCache/pivotCacheDefinition6.xml"/><Relationship Id="rId26" Type="http://schemas.openxmlformats.org/officeDocument/2006/relationships/pivotCacheDefinition" Target="pivotCache/pivotCacheDefinition14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9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5.xml"/><Relationship Id="rId25" Type="http://schemas.openxmlformats.org/officeDocument/2006/relationships/pivotCacheDefinition" Target="pivotCache/pivotCacheDefinition13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20" Type="http://schemas.openxmlformats.org/officeDocument/2006/relationships/pivotCacheDefinition" Target="pivotCache/pivotCacheDefinition8.xml"/><Relationship Id="rId29" Type="http://schemas.openxmlformats.org/officeDocument/2006/relationships/pivotCacheDefinition" Target="pivotCache/pivotCacheDefinition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ivotCacheDefinition" Target="pivotCache/pivotCacheDefinition12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23" Type="http://schemas.openxmlformats.org/officeDocument/2006/relationships/pivotCacheDefinition" Target="pivotCache/pivotCacheDefinition11.xml"/><Relationship Id="rId28" Type="http://schemas.openxmlformats.org/officeDocument/2006/relationships/pivotCacheDefinition" Target="pivotCache/pivotCacheDefinition16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7.xml"/><Relationship Id="rId31" Type="http://schemas.openxmlformats.org/officeDocument/2006/relationships/pivotCacheDefinition" Target="pivotCache/pivotCacheDefinition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Relationship Id="rId22" Type="http://schemas.openxmlformats.org/officeDocument/2006/relationships/pivotCacheDefinition" Target="pivotCache/pivotCacheDefinition10.xml"/><Relationship Id="rId27" Type="http://schemas.openxmlformats.org/officeDocument/2006/relationships/pivotCacheDefinition" Target="pivotCache/pivotCacheDefinition15.xml"/><Relationship Id="rId30" Type="http://schemas.openxmlformats.org/officeDocument/2006/relationships/pivotCacheDefinition" Target="pivotCache/pivotCacheDefinition18.xml"/><Relationship Id="rId35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[Anexo_6 Acciones Reduccion 2015-2018.xlsx]GEO1!TablaDinámica14</c:name>
    <c:fmtId val="16"/>
  </c:pivotSource>
  <c:chart>
    <c:autoTitleDeleted val="0"/>
    <c:pivotFmts>
      <c:pivotFmt>
        <c:idx val="0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shade val="58000"/>
              </a:schemeClr>
            </a:solidFill>
            <a:ln w="19050">
              <a:solidFill>
                <a:schemeClr val="accent1">
                  <a:shade val="58000"/>
                </a:schemeClr>
              </a:solidFill>
            </a:ln>
            <a:effectLst/>
          </c:spPr>
        </c:marker>
      </c:pivotFmt>
      <c:pivotFmt>
        <c:idx val="1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shade val="86000"/>
              </a:schemeClr>
            </a:solidFill>
            <a:ln w="19050">
              <a:solidFill>
                <a:schemeClr val="accent1">
                  <a:shade val="86000"/>
                </a:schemeClr>
              </a:solidFill>
            </a:ln>
            <a:effectLst/>
          </c:spPr>
        </c:marker>
      </c:pivotFmt>
      <c:pivotFmt>
        <c:idx val="2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tint val="86000"/>
              </a:schemeClr>
            </a:solidFill>
            <a:ln w="19050">
              <a:solidFill>
                <a:schemeClr val="accent1">
                  <a:tint val="86000"/>
                </a:schemeClr>
              </a:solidFill>
            </a:ln>
            <a:effectLst/>
          </c:spPr>
        </c:marker>
      </c:pivotFmt>
      <c:pivotFmt>
        <c:idx val="3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tint val="58000"/>
              </a:schemeClr>
            </a:solidFill>
            <a:ln w="19050">
              <a:solidFill>
                <a:schemeClr val="accent1">
                  <a:tint val="58000"/>
                </a:schemeClr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'GEO1'!$I$18:$I$19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'GEO1'!$H$20:$H$32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'GEO1'!$I$20:$I$32</c:f>
              <c:numCache>
                <c:formatCode>#,##0</c:formatCode>
                <c:ptCount val="12"/>
                <c:pt idx="0">
                  <c:v>6529944.3000000007</c:v>
                </c:pt>
                <c:pt idx="1">
                  <c:v>8485145.0999999996</c:v>
                </c:pt>
                <c:pt idx="2">
                  <c:v>9366303.8999999985</c:v>
                </c:pt>
                <c:pt idx="3">
                  <c:v>7165416.5999999996</c:v>
                </c:pt>
                <c:pt idx="4">
                  <c:v>5867211</c:v>
                </c:pt>
                <c:pt idx="5">
                  <c:v>5905428.5999999996</c:v>
                </c:pt>
                <c:pt idx="6">
                  <c:v>5014782.3</c:v>
                </c:pt>
                <c:pt idx="7">
                  <c:v>7197587.7000000002</c:v>
                </c:pt>
                <c:pt idx="8">
                  <c:v>8194561.2000000002</c:v>
                </c:pt>
                <c:pt idx="9">
                  <c:v>7164173.7000000002</c:v>
                </c:pt>
                <c:pt idx="10">
                  <c:v>6350351.4000000004</c:v>
                </c:pt>
                <c:pt idx="11">
                  <c:v>6496295.2000000002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'GEO1'!$J$18:$J$19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'GEO1'!$H$20:$H$32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'GEO1'!$J$20:$J$32</c:f>
              <c:numCache>
                <c:formatCode>#,##0</c:formatCode>
                <c:ptCount val="12"/>
                <c:pt idx="0">
                  <c:v>5268375.5999999996</c:v>
                </c:pt>
                <c:pt idx="1">
                  <c:v>4351035.5999999996</c:v>
                </c:pt>
                <c:pt idx="2">
                  <c:v>4568733</c:v>
                </c:pt>
                <c:pt idx="3">
                  <c:v>3748334.4</c:v>
                </c:pt>
                <c:pt idx="4">
                  <c:v>4365987.2</c:v>
                </c:pt>
                <c:pt idx="5">
                  <c:v>4438801.2</c:v>
                </c:pt>
                <c:pt idx="6">
                  <c:v>6309741.2999999998</c:v>
                </c:pt>
                <c:pt idx="7">
                  <c:v>7501080</c:v>
                </c:pt>
                <c:pt idx="8">
                  <c:v>8697095.6999999993</c:v>
                </c:pt>
                <c:pt idx="9">
                  <c:v>7192727.5999999996</c:v>
                </c:pt>
                <c:pt idx="10">
                  <c:v>6394524.9000000004</c:v>
                </c:pt>
                <c:pt idx="11">
                  <c:v>4683897.8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'GEO1'!$K$18:$K$19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'GEO1'!$H$20:$H$32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'GEO1'!$K$20:$K$32</c:f>
              <c:numCache>
                <c:formatCode>#,##0</c:formatCode>
                <c:ptCount val="12"/>
                <c:pt idx="0">
                  <c:v>7005920.7000000002</c:v>
                </c:pt>
                <c:pt idx="1">
                  <c:v>8135142.9000000004</c:v>
                </c:pt>
                <c:pt idx="2">
                  <c:v>9036505.9000000004</c:v>
                </c:pt>
                <c:pt idx="3">
                  <c:v>7142809.1999999993</c:v>
                </c:pt>
                <c:pt idx="4">
                  <c:v>4182573.3</c:v>
                </c:pt>
                <c:pt idx="5">
                  <c:v>3982620</c:v>
                </c:pt>
                <c:pt idx="6">
                  <c:v>4095507.0999999996</c:v>
                </c:pt>
                <c:pt idx="7">
                  <c:v>4330815.3</c:v>
                </c:pt>
                <c:pt idx="8">
                  <c:v>4218258.16</c:v>
                </c:pt>
                <c:pt idx="9">
                  <c:v>4162879.5</c:v>
                </c:pt>
                <c:pt idx="10">
                  <c:v>3756233.3</c:v>
                </c:pt>
                <c:pt idx="11">
                  <c:v>4393368.83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'GEO1'!$L$18:$L$19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'GEO1'!$H$20:$H$32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'GEO1'!$L$20:$L$32</c:f>
              <c:numCache>
                <c:formatCode>#,##0</c:formatCode>
                <c:ptCount val="12"/>
                <c:pt idx="0">
                  <c:v>3814602</c:v>
                </c:pt>
                <c:pt idx="1">
                  <c:v>3951718.1999999997</c:v>
                </c:pt>
                <c:pt idx="2">
                  <c:v>4256949</c:v>
                </c:pt>
                <c:pt idx="3">
                  <c:v>3579092.1</c:v>
                </c:pt>
                <c:pt idx="4">
                  <c:v>4172185</c:v>
                </c:pt>
                <c:pt idx="5">
                  <c:v>4168222.9</c:v>
                </c:pt>
                <c:pt idx="6">
                  <c:v>8277098.1000000006</c:v>
                </c:pt>
                <c:pt idx="7">
                  <c:v>8220410.4000000004</c:v>
                </c:pt>
                <c:pt idx="8">
                  <c:v>8010958.8800000008</c:v>
                </c:pt>
                <c:pt idx="9">
                  <c:v>5096893.1999999993</c:v>
                </c:pt>
                <c:pt idx="10">
                  <c:v>3556012.1999999997</c:v>
                </c:pt>
                <c:pt idx="11">
                  <c:v>4529661.5999999996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393008"/>
        <c:axId val="366390656"/>
      </c:lineChart>
      <c:catAx>
        <c:axId val="36639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90656"/>
        <c:crosses val="autoZero"/>
        <c:auto val="1"/>
        <c:lblAlgn val="ctr"/>
        <c:lblOffset val="100"/>
        <c:noMultiLvlLbl val="0"/>
      </c:catAx>
      <c:valAx>
        <c:axId val="36639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9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'GEA6'!$O$35</c:f>
              <c:strCache>
                <c:ptCount val="1"/>
                <c:pt idx="0">
                  <c:v>2014</c:v>
                </c:pt>
              </c:strCache>
            </c:strRef>
          </c:tx>
          <c:spPr>
            <a:ln w="1270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12700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'GEA6'!$N$36:$N$47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'GEA6'!$O$36:$O$47</c:f>
              <c:numCache>
                <c:formatCode>#,##0</c:formatCode>
                <c:ptCount val="12"/>
                <c:pt idx="0">
                  <c:v>4390.2243423680447</c:v>
                </c:pt>
                <c:pt idx="1">
                  <c:v>4067.4137289586301</c:v>
                </c:pt>
                <c:pt idx="2">
                  <c:v>4067.4137289586301</c:v>
                </c:pt>
                <c:pt idx="3">
                  <c:v>0</c:v>
                </c:pt>
                <c:pt idx="4">
                  <c:v>4777.5970784593428</c:v>
                </c:pt>
                <c:pt idx="5">
                  <c:v>3938.2894835948641</c:v>
                </c:pt>
                <c:pt idx="6">
                  <c:v>4325.6622196861617</c:v>
                </c:pt>
                <c:pt idx="7">
                  <c:v>3744.6031155492151</c:v>
                </c:pt>
                <c:pt idx="8">
                  <c:v>4390.2243423680447</c:v>
                </c:pt>
                <c:pt idx="9">
                  <c:v>3938.2894835948641</c:v>
                </c:pt>
                <c:pt idx="10">
                  <c:v>4002.8516062767471</c:v>
                </c:pt>
                <c:pt idx="11">
                  <c:v>3615.4788701854491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62-4047-B3CC-2FE079B04C83}"/>
            </c:ext>
          </c:extLst>
        </c:ser>
        <c:ser>
          <c:idx val="1"/>
          <c:order val="1"/>
          <c:tx>
            <c:strRef>
              <c:f>'GEA6'!$P$35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12700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'GEA6'!$N$36:$N$47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'GEA6'!$P$36:$P$47</c:f>
              <c:numCache>
                <c:formatCode>#,##0</c:formatCode>
                <c:ptCount val="12"/>
                <c:pt idx="0">
                  <c:v>3873.7273609129811</c:v>
                </c:pt>
                <c:pt idx="1">
                  <c:v>3873.7273609129811</c:v>
                </c:pt>
                <c:pt idx="2">
                  <c:v>4648.4728330955768</c:v>
                </c:pt>
                <c:pt idx="3">
                  <c:v>4519.3485877318108</c:v>
                </c:pt>
                <c:pt idx="4">
                  <c:v>4067.4137289586301</c:v>
                </c:pt>
                <c:pt idx="5">
                  <c:v>4261.1000970042787</c:v>
                </c:pt>
                <c:pt idx="6">
                  <c:v>4196.5379743223957</c:v>
                </c:pt>
                <c:pt idx="7">
                  <c:v>4131.9758516405127</c:v>
                </c:pt>
                <c:pt idx="8">
                  <c:v>4261.1000970042787</c:v>
                </c:pt>
                <c:pt idx="9">
                  <c:v>4713.0349557774598</c:v>
                </c:pt>
                <c:pt idx="10">
                  <c:v>4196.5379743223957</c:v>
                </c:pt>
                <c:pt idx="11">
                  <c:v>4196.5379743223957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62-4047-B3CC-2FE079B04C83}"/>
            </c:ext>
          </c:extLst>
        </c:ser>
        <c:ser>
          <c:idx val="2"/>
          <c:order val="2"/>
          <c:tx>
            <c:strRef>
              <c:f>'GEA6'!$Q$35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12700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'GEA6'!$N$36:$N$47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'GEA6'!$Q$36:$Q$47</c:f>
              <c:numCache>
                <c:formatCode>#,##0</c:formatCode>
                <c:ptCount val="12"/>
                <c:pt idx="0">
                  <c:v>4131.9758516405127</c:v>
                </c:pt>
                <c:pt idx="1">
                  <c:v>3873.7273609129811</c:v>
                </c:pt>
                <c:pt idx="2">
                  <c:v>3098.981888730385</c:v>
                </c:pt>
                <c:pt idx="3">
                  <c:v>2711.6091526390865</c:v>
                </c:pt>
                <c:pt idx="4">
                  <c:v>2905.2955206847359</c:v>
                </c:pt>
                <c:pt idx="5">
                  <c:v>4261.1000970042787</c:v>
                </c:pt>
                <c:pt idx="6">
                  <c:v>3228.106134094151</c:v>
                </c:pt>
                <c:pt idx="7">
                  <c:v>3292.668256776034</c:v>
                </c:pt>
                <c:pt idx="8">
                  <c:v>3228.106134094151</c:v>
                </c:pt>
                <c:pt idx="9">
                  <c:v>3486.354624821683</c:v>
                </c:pt>
                <c:pt idx="10">
                  <c:v>3228.106134094151</c:v>
                </c:pt>
                <c:pt idx="11">
                  <c:v>3292.668256776034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A62-4047-B3CC-2FE079B04C83}"/>
            </c:ext>
          </c:extLst>
        </c:ser>
        <c:ser>
          <c:idx val="3"/>
          <c:order val="3"/>
          <c:tx>
            <c:strRef>
              <c:f>'GEA6'!$R$35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12700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'GEA6'!$N$36:$N$47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'GEA6'!$R$36:$R$47</c:f>
              <c:numCache>
                <c:formatCode>#,##0</c:formatCode>
                <c:ptCount val="12"/>
                <c:pt idx="0">
                  <c:v>3228.106134094151</c:v>
                </c:pt>
                <c:pt idx="1">
                  <c:v>2969.857643366619</c:v>
                </c:pt>
                <c:pt idx="2">
                  <c:v>2969.857643366619</c:v>
                </c:pt>
                <c:pt idx="3">
                  <c:v>2969.857643366619</c:v>
                </c:pt>
                <c:pt idx="4">
                  <c:v>2854.452849072753</c:v>
                </c:pt>
                <c:pt idx="5">
                  <c:v>3364.4936182596289</c:v>
                </c:pt>
                <c:pt idx="6">
                  <c:v>6262.525900142653</c:v>
                </c:pt>
                <c:pt idx="7">
                  <c:v>2840.7333980028529</c:v>
                </c:pt>
                <c:pt idx="8">
                  <c:v>2517.9227845934374</c:v>
                </c:pt>
                <c:pt idx="9">
                  <c:v>2840.7333980028529</c:v>
                </c:pt>
                <c:pt idx="10">
                  <c:v>2711.6091526390865</c:v>
                </c:pt>
                <c:pt idx="11">
                  <c:v>2582.4849072753204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A62-4047-B3CC-2FE079B04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047592"/>
        <c:axId val="528047200"/>
      </c:lineChart>
      <c:catAx>
        <c:axId val="528047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8047200"/>
        <c:crosses val="autoZero"/>
        <c:auto val="1"/>
        <c:lblAlgn val="ctr"/>
        <c:lblOffset val="100"/>
        <c:noMultiLvlLbl val="0"/>
      </c:catAx>
      <c:valAx>
        <c:axId val="5280472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8047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'GEA7'!$P$48</c:f>
              <c:strCache>
                <c:ptCount val="1"/>
                <c:pt idx="0">
                  <c:v>2014</c:v>
                </c:pt>
              </c:strCache>
            </c:strRef>
          </c:tx>
          <c:spPr>
            <a:ln w="1270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12700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'GEA7'!$O$49:$O$60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'GEA7'!$P$49:$P$60</c:f>
              <c:numCache>
                <c:formatCode>#,##0</c:formatCode>
                <c:ptCount val="12"/>
                <c:pt idx="0">
                  <c:v>4955.9038948098059</c:v>
                </c:pt>
                <c:pt idx="1">
                  <c:v>4612.64489290232</c:v>
                </c:pt>
                <c:pt idx="2">
                  <c:v>4995.4124024750627</c:v>
                </c:pt>
                <c:pt idx="3">
                  <c:v>4626.5931177277607</c:v>
                </c:pt>
                <c:pt idx="4">
                  <c:v>4688.8798064464318</c:v>
                </c:pt>
                <c:pt idx="5">
                  <c:v>4460.4279841583138</c:v>
                </c:pt>
                <c:pt idx="6">
                  <c:v>4726.8508368086768</c:v>
                </c:pt>
                <c:pt idx="7">
                  <c:v>4450.5242342583979</c:v>
                </c:pt>
                <c:pt idx="8">
                  <c:v>4550.8085763229146</c:v>
                </c:pt>
                <c:pt idx="9">
                  <c:v>4658.0237684518006</c:v>
                </c:pt>
                <c:pt idx="10">
                  <c:v>4372.3458429113443</c:v>
                </c:pt>
                <c:pt idx="11">
                  <c:v>4347.3446427271701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E8F-494E-B7F8-FF0954947D0C}"/>
            </c:ext>
          </c:extLst>
        </c:ser>
        <c:ser>
          <c:idx val="1"/>
          <c:order val="1"/>
          <c:tx>
            <c:strRef>
              <c:f>'GEA7'!$Q$48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12700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'GEA7'!$O$49:$O$60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'GEA7'!$Q$49:$Q$60</c:f>
              <c:numCache>
                <c:formatCode>#,##0</c:formatCode>
                <c:ptCount val="12"/>
                <c:pt idx="0">
                  <c:v>4281.6457749435203</c:v>
                </c:pt>
                <c:pt idx="1">
                  <c:v>3979.8920044714346</c:v>
                </c:pt>
                <c:pt idx="2">
                  <c:v>4396.4108015055181</c:v>
                </c:pt>
                <c:pt idx="3">
                  <c:v>4108.7073106293492</c:v>
                </c:pt>
                <c:pt idx="4">
                  <c:v>4251.0271252193397</c:v>
                </c:pt>
                <c:pt idx="5">
                  <c:v>4144.7969834837249</c:v>
                </c:pt>
                <c:pt idx="6">
                  <c:v>4388.3551303839686</c:v>
                </c:pt>
                <c:pt idx="7">
                  <c:v>4322.1459887479486</c:v>
                </c:pt>
                <c:pt idx="8">
                  <c:v>4360.4498064052177</c:v>
                </c:pt>
                <c:pt idx="9">
                  <c:v>4424.2074149678947</c:v>
                </c:pt>
                <c:pt idx="10">
                  <c:v>4125.4531673149595</c:v>
                </c:pt>
                <c:pt idx="11">
                  <c:v>4170.4105122907431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E8F-494E-B7F8-FF0954947D0C}"/>
            </c:ext>
          </c:extLst>
        </c:ser>
        <c:ser>
          <c:idx val="2"/>
          <c:order val="2"/>
          <c:tx>
            <c:strRef>
              <c:f>'GEA7'!$R$48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12700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'GEA7'!$O$49:$O$60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'GEA7'!$R$49:$R$60</c:f>
              <c:numCache>
                <c:formatCode>#,##0</c:formatCode>
                <c:ptCount val="12"/>
                <c:pt idx="0">
                  <c:v>3944.9693057316094</c:v>
                </c:pt>
                <c:pt idx="1">
                  <c:v>3900.7951201901151</c:v>
                </c:pt>
                <c:pt idx="2">
                  <c:v>3696.6700491682564</c:v>
                </c:pt>
                <c:pt idx="3">
                  <c:v>3659.5731401009407</c:v>
                </c:pt>
                <c:pt idx="4">
                  <c:v>3586.6461322693672</c:v>
                </c:pt>
                <c:pt idx="5">
                  <c:v>3617.0651096165338</c:v>
                </c:pt>
                <c:pt idx="6">
                  <c:v>3704.5992611176962</c:v>
                </c:pt>
                <c:pt idx="7">
                  <c:v>3963.4523120972458</c:v>
                </c:pt>
                <c:pt idx="8">
                  <c:v>3621.5244593698562</c:v>
                </c:pt>
                <c:pt idx="9">
                  <c:v>3896.5287870679072</c:v>
                </c:pt>
                <c:pt idx="10">
                  <c:v>3968.1068970636488</c:v>
                </c:pt>
                <c:pt idx="11">
                  <c:v>3952.1175768287267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E8F-494E-B7F8-FF0954947D0C}"/>
            </c:ext>
          </c:extLst>
        </c:ser>
        <c:ser>
          <c:idx val="3"/>
          <c:order val="3"/>
          <c:tx>
            <c:strRef>
              <c:f>'GEA7'!$S$48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12700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'GEA7'!$O$49:$O$60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'GEA7'!$S$49:$S$60</c:f>
              <c:numCache>
                <c:formatCode>#,##0</c:formatCode>
                <c:ptCount val="12"/>
                <c:pt idx="0">
                  <c:v>3881.4357739475827</c:v>
                </c:pt>
                <c:pt idx="1">
                  <c:v>3617.3690553459892</c:v>
                </c:pt>
                <c:pt idx="2">
                  <c:v>3904.291605369835</c:v>
                </c:pt>
                <c:pt idx="3">
                  <c:v>3675.3738808686835</c:v>
                </c:pt>
                <c:pt idx="4">
                  <c:v>3874.9752632601821</c:v>
                </c:pt>
                <c:pt idx="5">
                  <c:v>3681.7567411872442</c:v>
                </c:pt>
                <c:pt idx="6">
                  <c:v>3765.6346696070764</c:v>
                </c:pt>
                <c:pt idx="7">
                  <c:v>3828.6069001534961</c:v>
                </c:pt>
                <c:pt idx="8">
                  <c:v>3700.6302179790428</c:v>
                </c:pt>
                <c:pt idx="9">
                  <c:v>3902.5677671816106</c:v>
                </c:pt>
                <c:pt idx="10">
                  <c:v>3748.1544622904457</c:v>
                </c:pt>
                <c:pt idx="11">
                  <c:v>3716.3178110664771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E8F-494E-B7F8-FF0954947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047984"/>
        <c:axId val="528049160"/>
      </c:lineChart>
      <c:catAx>
        <c:axId val="52804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8049160"/>
        <c:crosses val="autoZero"/>
        <c:auto val="1"/>
        <c:lblAlgn val="ctr"/>
        <c:lblOffset val="100"/>
        <c:noMultiLvlLbl val="0"/>
      </c:catAx>
      <c:valAx>
        <c:axId val="528049160"/>
        <c:scaling>
          <c:orientation val="minMax"/>
          <c:max val="5000"/>
          <c:min val="3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804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'AAE1'!$P$53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12700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'AAE1'!$O$72:$O$83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'AAE1'!$P$54:$P$65</c:f>
              <c:numCache>
                <c:formatCode>#,##0</c:formatCode>
                <c:ptCount val="12"/>
                <c:pt idx="0">
                  <c:v>6000</c:v>
                </c:pt>
                <c:pt idx="1">
                  <c:v>7280</c:v>
                </c:pt>
                <c:pt idx="2">
                  <c:v>7440</c:v>
                </c:pt>
                <c:pt idx="3">
                  <c:v>1040</c:v>
                </c:pt>
                <c:pt idx="4">
                  <c:v>4960</c:v>
                </c:pt>
                <c:pt idx="5">
                  <c:v>5040</c:v>
                </c:pt>
                <c:pt idx="6">
                  <c:v>3920</c:v>
                </c:pt>
                <c:pt idx="7">
                  <c:v>2640</c:v>
                </c:pt>
                <c:pt idx="8">
                  <c:v>3040</c:v>
                </c:pt>
                <c:pt idx="9">
                  <c:v>2640</c:v>
                </c:pt>
                <c:pt idx="10">
                  <c:v>3280</c:v>
                </c:pt>
                <c:pt idx="11">
                  <c:v>2400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E8F-494E-B7F8-FF0954947D0C}"/>
            </c:ext>
          </c:extLst>
        </c:ser>
        <c:ser>
          <c:idx val="1"/>
          <c:order val="1"/>
          <c:tx>
            <c:strRef>
              <c:f>'AAE1'!$Q$53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12700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'AAE1'!$O$72:$O$83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'AAE1'!$Q$54:$Q$65</c:f>
              <c:numCache>
                <c:formatCode>#,##0</c:formatCode>
                <c:ptCount val="12"/>
                <c:pt idx="0">
                  <c:v>1920</c:v>
                </c:pt>
                <c:pt idx="1">
                  <c:v>2800</c:v>
                </c:pt>
                <c:pt idx="2">
                  <c:v>3200</c:v>
                </c:pt>
                <c:pt idx="3">
                  <c:v>2800</c:v>
                </c:pt>
                <c:pt idx="4">
                  <c:v>2560</c:v>
                </c:pt>
                <c:pt idx="5">
                  <c:v>2800</c:v>
                </c:pt>
                <c:pt idx="6">
                  <c:v>2560</c:v>
                </c:pt>
                <c:pt idx="7">
                  <c:v>2960</c:v>
                </c:pt>
                <c:pt idx="8">
                  <c:v>2560</c:v>
                </c:pt>
                <c:pt idx="9">
                  <c:v>2560</c:v>
                </c:pt>
                <c:pt idx="10">
                  <c:v>3040</c:v>
                </c:pt>
                <c:pt idx="11">
                  <c:v>2720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E8F-494E-B7F8-FF0954947D0C}"/>
            </c:ext>
          </c:extLst>
        </c:ser>
        <c:ser>
          <c:idx val="2"/>
          <c:order val="2"/>
          <c:tx>
            <c:strRef>
              <c:f>'AAE1'!$R$53</c:f>
              <c:strCache>
                <c:ptCount val="1"/>
                <c:pt idx="0">
                  <c:v>2016</c:v>
                </c:pt>
              </c:strCache>
            </c:strRef>
          </c:tx>
          <c:spPr>
            <a:ln w="28575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12700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'AAE1'!$O$72:$O$83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'AAE1'!$R$54:$R$65</c:f>
              <c:numCache>
                <c:formatCode>#,##0</c:formatCode>
                <c:ptCount val="12"/>
                <c:pt idx="0">
                  <c:v>2640</c:v>
                </c:pt>
                <c:pt idx="1">
                  <c:v>2960</c:v>
                </c:pt>
                <c:pt idx="2">
                  <c:v>2800</c:v>
                </c:pt>
                <c:pt idx="3">
                  <c:v>2400</c:v>
                </c:pt>
                <c:pt idx="4">
                  <c:v>2640</c:v>
                </c:pt>
                <c:pt idx="5">
                  <c:v>2800</c:v>
                </c:pt>
                <c:pt idx="6">
                  <c:v>3120</c:v>
                </c:pt>
                <c:pt idx="7">
                  <c:v>3520</c:v>
                </c:pt>
                <c:pt idx="8">
                  <c:v>2960</c:v>
                </c:pt>
                <c:pt idx="9">
                  <c:v>2640</c:v>
                </c:pt>
                <c:pt idx="10">
                  <c:v>3040</c:v>
                </c:pt>
                <c:pt idx="11">
                  <c:v>2480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E8F-494E-B7F8-FF0954947D0C}"/>
            </c:ext>
          </c:extLst>
        </c:ser>
        <c:ser>
          <c:idx val="3"/>
          <c:order val="3"/>
          <c:tx>
            <c:strRef>
              <c:f>'AAE1'!$S$53</c:f>
              <c:strCache>
                <c:ptCount val="1"/>
                <c:pt idx="0">
                  <c:v>2017</c:v>
                </c:pt>
              </c:strCache>
            </c:strRef>
          </c:tx>
          <c:spPr>
            <a:ln w="28575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12700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'AAE1'!$O$72:$O$83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'AAE1'!$S$54:$S$65</c:f>
              <c:numCache>
                <c:formatCode>#,##0</c:formatCode>
                <c:ptCount val="12"/>
                <c:pt idx="0">
                  <c:v>2720</c:v>
                </c:pt>
                <c:pt idx="1">
                  <c:v>2800</c:v>
                </c:pt>
                <c:pt idx="2">
                  <c:v>3200</c:v>
                </c:pt>
                <c:pt idx="3">
                  <c:v>3280</c:v>
                </c:pt>
                <c:pt idx="4">
                  <c:v>3440</c:v>
                </c:pt>
                <c:pt idx="5">
                  <c:v>2640</c:v>
                </c:pt>
                <c:pt idx="6">
                  <c:v>3120</c:v>
                </c:pt>
                <c:pt idx="7">
                  <c:v>3040</c:v>
                </c:pt>
                <c:pt idx="8">
                  <c:v>2880</c:v>
                </c:pt>
                <c:pt idx="9">
                  <c:v>2480</c:v>
                </c:pt>
                <c:pt idx="10">
                  <c:v>3040</c:v>
                </c:pt>
                <c:pt idx="11">
                  <c:v>3040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E8F-494E-B7F8-FF0954947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054648"/>
        <c:axId val="528050728"/>
      </c:lineChart>
      <c:catAx>
        <c:axId val="528054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8050728"/>
        <c:crosses val="autoZero"/>
        <c:auto val="1"/>
        <c:lblAlgn val="ctr"/>
        <c:lblOffset val="100"/>
        <c:noMultiLvlLbl val="0"/>
      </c:catAx>
      <c:valAx>
        <c:axId val="528050728"/>
        <c:scaling>
          <c:orientation val="minMax"/>
          <c:max val="80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8054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[Anexo_6 Acciones Reduccion 2015-2018.xlsx]GEO2!TablaDinámica14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shade val="58000"/>
              </a:schemeClr>
            </a:solidFill>
            <a:ln w="19050">
              <a:solidFill>
                <a:schemeClr val="accent1">
                  <a:shade val="58000"/>
                </a:schemeClr>
              </a:solidFill>
            </a:ln>
            <a:effectLst/>
          </c:spPr>
        </c:marker>
      </c:pivotFmt>
      <c:pivotFmt>
        <c:idx val="15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shade val="86000"/>
              </a:schemeClr>
            </a:solidFill>
            <a:ln w="19050">
              <a:solidFill>
                <a:schemeClr val="accent1">
                  <a:shade val="86000"/>
                </a:schemeClr>
              </a:solidFill>
            </a:ln>
            <a:effectLst/>
          </c:spPr>
        </c:marker>
      </c:pivotFmt>
      <c:pivotFmt>
        <c:idx val="16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tint val="86000"/>
              </a:schemeClr>
            </a:solidFill>
            <a:ln w="19050">
              <a:solidFill>
                <a:schemeClr val="accent1">
                  <a:tint val="86000"/>
                </a:schemeClr>
              </a:solidFill>
            </a:ln>
            <a:effectLst/>
          </c:spPr>
        </c:marker>
      </c:pivotFmt>
      <c:pivotFmt>
        <c:idx val="17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tint val="58000"/>
              </a:schemeClr>
            </a:solidFill>
            <a:ln w="19050">
              <a:solidFill>
                <a:schemeClr val="accent1">
                  <a:tint val="58000"/>
                </a:schemeClr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'GEO2'!$I$14:$I$15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'GEO2'!$H$16:$H$28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'GEO2'!$I$16:$I$28</c:f>
              <c:numCache>
                <c:formatCode>#,##0</c:formatCode>
                <c:ptCount val="12"/>
                <c:pt idx="0">
                  <c:v>3666400</c:v>
                </c:pt>
                <c:pt idx="1">
                  <c:v>3501800</c:v>
                </c:pt>
                <c:pt idx="2">
                  <c:v>4782640</c:v>
                </c:pt>
                <c:pt idx="3">
                  <c:v>2577280</c:v>
                </c:pt>
                <c:pt idx="4">
                  <c:v>1582800</c:v>
                </c:pt>
                <c:pt idx="5">
                  <c:v>3382240</c:v>
                </c:pt>
                <c:pt idx="6">
                  <c:v>3429760</c:v>
                </c:pt>
                <c:pt idx="7">
                  <c:v>3960880</c:v>
                </c:pt>
                <c:pt idx="8">
                  <c:v>4429640</c:v>
                </c:pt>
                <c:pt idx="9">
                  <c:v>1563160</c:v>
                </c:pt>
                <c:pt idx="10">
                  <c:v>372880</c:v>
                </c:pt>
                <c:pt idx="11">
                  <c:v>697040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C0-417E-841A-769DD034121C}"/>
            </c:ext>
          </c:extLst>
        </c:ser>
        <c:ser>
          <c:idx val="1"/>
          <c:order val="1"/>
          <c:tx>
            <c:strRef>
              <c:f>'GEO2'!$J$14:$J$15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'GEO2'!$H$16:$H$28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'GEO2'!$J$16:$J$28</c:f>
              <c:numCache>
                <c:formatCode>#,##0</c:formatCode>
                <c:ptCount val="12"/>
                <c:pt idx="0">
                  <c:v>1192560</c:v>
                </c:pt>
                <c:pt idx="1">
                  <c:v>1560640</c:v>
                </c:pt>
                <c:pt idx="2">
                  <c:v>1385440</c:v>
                </c:pt>
                <c:pt idx="3">
                  <c:v>1857600</c:v>
                </c:pt>
                <c:pt idx="4">
                  <c:v>1826520</c:v>
                </c:pt>
                <c:pt idx="5">
                  <c:v>2232760</c:v>
                </c:pt>
                <c:pt idx="6">
                  <c:v>3519040</c:v>
                </c:pt>
                <c:pt idx="7">
                  <c:v>4408920</c:v>
                </c:pt>
                <c:pt idx="8">
                  <c:v>4943280</c:v>
                </c:pt>
                <c:pt idx="9">
                  <c:v>644400</c:v>
                </c:pt>
                <c:pt idx="10">
                  <c:v>287040</c:v>
                </c:pt>
                <c:pt idx="11">
                  <c:v>324520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C0-417E-841A-769DD034121C}"/>
            </c:ext>
          </c:extLst>
        </c:ser>
        <c:ser>
          <c:idx val="2"/>
          <c:order val="2"/>
          <c:tx>
            <c:strRef>
              <c:f>'GEO2'!$K$14:$K$15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'GEO2'!$H$16:$H$28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'GEO2'!$K$16:$K$28</c:f>
              <c:numCache>
                <c:formatCode>#,##0</c:formatCode>
                <c:ptCount val="12"/>
                <c:pt idx="0">
                  <c:v>2248000</c:v>
                </c:pt>
                <c:pt idx="1">
                  <c:v>3485960</c:v>
                </c:pt>
                <c:pt idx="2">
                  <c:v>4384200</c:v>
                </c:pt>
                <c:pt idx="3">
                  <c:v>2085680</c:v>
                </c:pt>
                <c:pt idx="4">
                  <c:v>386240</c:v>
                </c:pt>
                <c:pt idx="5">
                  <c:v>1461520</c:v>
                </c:pt>
                <c:pt idx="6">
                  <c:v>1465720</c:v>
                </c:pt>
                <c:pt idx="7">
                  <c:v>1353680</c:v>
                </c:pt>
                <c:pt idx="8">
                  <c:v>2628160</c:v>
                </c:pt>
                <c:pt idx="9">
                  <c:v>540840</c:v>
                </c:pt>
                <c:pt idx="10">
                  <c:v>1157960</c:v>
                </c:pt>
                <c:pt idx="11">
                  <c:v>1481960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EC0-417E-841A-769DD034121C}"/>
            </c:ext>
          </c:extLst>
        </c:ser>
        <c:ser>
          <c:idx val="3"/>
          <c:order val="3"/>
          <c:tx>
            <c:strRef>
              <c:f>'GEO2'!$L$14:$L$15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'GEO2'!$H$16:$H$28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'GEO2'!$L$16:$L$28</c:f>
              <c:numCache>
                <c:formatCode>#,##0</c:formatCode>
                <c:ptCount val="12"/>
                <c:pt idx="0">
                  <c:v>693520</c:v>
                </c:pt>
                <c:pt idx="1">
                  <c:v>1523000</c:v>
                </c:pt>
                <c:pt idx="2">
                  <c:v>1443440</c:v>
                </c:pt>
                <c:pt idx="3">
                  <c:v>1886050</c:v>
                </c:pt>
                <c:pt idx="4">
                  <c:v>1917985</c:v>
                </c:pt>
                <c:pt idx="5">
                  <c:v>3378820</c:v>
                </c:pt>
                <c:pt idx="6">
                  <c:v>3082490</c:v>
                </c:pt>
                <c:pt idx="7">
                  <c:v>4070384</c:v>
                </c:pt>
                <c:pt idx="8">
                  <c:v>4908080</c:v>
                </c:pt>
                <c:pt idx="9">
                  <c:v>1265440</c:v>
                </c:pt>
                <c:pt idx="10">
                  <c:v>313120</c:v>
                </c:pt>
                <c:pt idx="11">
                  <c:v>2421120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EC0-417E-841A-769DD0341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389480"/>
        <c:axId val="366389872"/>
      </c:lineChart>
      <c:catAx>
        <c:axId val="366389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89872"/>
        <c:crosses val="autoZero"/>
        <c:auto val="1"/>
        <c:lblAlgn val="ctr"/>
        <c:lblOffset val="100"/>
        <c:noMultiLvlLbl val="0"/>
      </c:catAx>
      <c:valAx>
        <c:axId val="36638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89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[Anexo_6 Acciones Reduccion 2015-2018.xlsx]GEO3!TablaDinámica14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shade val="58000"/>
              </a:schemeClr>
            </a:solidFill>
            <a:ln w="9525">
              <a:solidFill>
                <a:schemeClr val="accent1">
                  <a:shade val="58000"/>
                </a:schemeClr>
              </a:solidFill>
            </a:ln>
            <a:effectLst/>
          </c:spPr>
        </c:marker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shade val="86000"/>
              </a:schemeClr>
            </a:solidFill>
            <a:ln w="9525">
              <a:solidFill>
                <a:schemeClr val="accent1">
                  <a:shade val="86000"/>
                </a:schemeClr>
              </a:solidFill>
            </a:ln>
            <a:effectLst/>
          </c:spPr>
        </c:marker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tint val="86000"/>
              </a:schemeClr>
            </a:solidFill>
            <a:ln w="9525">
              <a:solidFill>
                <a:schemeClr val="accent1">
                  <a:tint val="86000"/>
                </a:schemeClr>
              </a:solidFill>
            </a:ln>
            <a:effectLst/>
          </c:spPr>
        </c:marker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tint val="58000"/>
              </a:schemeClr>
            </a:solidFill>
            <a:ln w="9525">
              <a:solidFill>
                <a:schemeClr val="accent1">
                  <a:tint val="58000"/>
                </a:schemeClr>
              </a:solidFill>
            </a:ln>
            <a:effectLst/>
          </c:spPr>
        </c:marker>
      </c:pivotFmt>
      <c:pivotFmt>
        <c:idx val="18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shade val="58000"/>
              </a:schemeClr>
            </a:solidFill>
            <a:ln w="19050">
              <a:solidFill>
                <a:schemeClr val="accent1">
                  <a:shade val="58000"/>
                </a:schemeClr>
              </a:solidFill>
            </a:ln>
            <a:effectLst/>
          </c:spPr>
        </c:marker>
      </c:pivotFmt>
      <c:pivotFmt>
        <c:idx val="19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shade val="86000"/>
              </a:schemeClr>
            </a:solidFill>
            <a:ln w="19050">
              <a:solidFill>
                <a:schemeClr val="accent1">
                  <a:shade val="86000"/>
                </a:schemeClr>
              </a:solidFill>
            </a:ln>
            <a:effectLst/>
          </c:spPr>
        </c:marker>
      </c:pivotFmt>
      <c:pivotFmt>
        <c:idx val="20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tint val="86000"/>
              </a:schemeClr>
            </a:solidFill>
            <a:ln w="19050">
              <a:solidFill>
                <a:schemeClr val="accent1">
                  <a:tint val="86000"/>
                </a:schemeClr>
              </a:solidFill>
            </a:ln>
            <a:effectLst/>
          </c:spPr>
        </c:marker>
      </c:pivotFmt>
      <c:pivotFmt>
        <c:idx val="21"/>
        <c:spPr>
          <a:ln w="190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>
                <a:tint val="58000"/>
              </a:schemeClr>
            </a:solidFill>
            <a:ln w="19050">
              <a:solidFill>
                <a:schemeClr val="accent1">
                  <a:tint val="58000"/>
                </a:schemeClr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'GEO3'!$I$14:$I$15</c:f>
              <c:strCache>
                <c:ptCount val="1"/>
                <c:pt idx="0">
                  <c:v>2014</c:v>
                </c:pt>
              </c:strCache>
            </c:strRef>
          </c:tx>
          <c:spPr>
            <a:ln w="1905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'GEO3'!$H$16:$H$28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'GEO3'!$I$16:$I$28</c:f>
              <c:numCache>
                <c:formatCode>#,##0</c:formatCode>
                <c:ptCount val="12"/>
                <c:pt idx="0">
                  <c:v>322754.90000000002</c:v>
                </c:pt>
                <c:pt idx="1">
                  <c:v>325898.93</c:v>
                </c:pt>
                <c:pt idx="2">
                  <c:v>336108.58</c:v>
                </c:pt>
                <c:pt idx="3">
                  <c:v>359637.7</c:v>
                </c:pt>
                <c:pt idx="4">
                  <c:v>404459.65</c:v>
                </c:pt>
                <c:pt idx="5">
                  <c:v>387266.55</c:v>
                </c:pt>
                <c:pt idx="6">
                  <c:v>396793.15</c:v>
                </c:pt>
                <c:pt idx="7">
                  <c:v>408401.68</c:v>
                </c:pt>
                <c:pt idx="8">
                  <c:v>391761.95</c:v>
                </c:pt>
                <c:pt idx="9">
                  <c:v>388200.4</c:v>
                </c:pt>
                <c:pt idx="10">
                  <c:v>365244.6</c:v>
                </c:pt>
                <c:pt idx="11">
                  <c:v>385341.85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C0-417E-841A-769DD034121C}"/>
            </c:ext>
          </c:extLst>
        </c:ser>
        <c:ser>
          <c:idx val="1"/>
          <c:order val="1"/>
          <c:tx>
            <c:strRef>
              <c:f>'GEO3'!$J$14:$J$15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'GEO3'!$H$16:$H$28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'GEO3'!$J$16:$J$28</c:f>
              <c:numCache>
                <c:formatCode>#,##0</c:formatCode>
                <c:ptCount val="12"/>
                <c:pt idx="0">
                  <c:v>371683.23</c:v>
                </c:pt>
                <c:pt idx="1">
                  <c:v>330452.75</c:v>
                </c:pt>
                <c:pt idx="2">
                  <c:v>328304.8</c:v>
                </c:pt>
                <c:pt idx="3">
                  <c:v>305586.5</c:v>
                </c:pt>
                <c:pt idx="4">
                  <c:v>324234.53000000003</c:v>
                </c:pt>
                <c:pt idx="5">
                  <c:v>349835.6</c:v>
                </c:pt>
                <c:pt idx="6">
                  <c:v>395854.55</c:v>
                </c:pt>
                <c:pt idx="7">
                  <c:v>392122.95</c:v>
                </c:pt>
                <c:pt idx="8">
                  <c:v>327899.05</c:v>
                </c:pt>
                <c:pt idx="9">
                  <c:v>329329.38</c:v>
                </c:pt>
                <c:pt idx="10">
                  <c:v>313923.7</c:v>
                </c:pt>
                <c:pt idx="11">
                  <c:v>333649.98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C0-417E-841A-769DD034121C}"/>
            </c:ext>
          </c:extLst>
        </c:ser>
        <c:ser>
          <c:idx val="2"/>
          <c:order val="2"/>
          <c:tx>
            <c:strRef>
              <c:f>'GEO3'!$K$14:$K$15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'GEO3'!$H$16:$H$28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'GEO3'!$K$16:$K$28</c:f>
              <c:numCache>
                <c:formatCode>#,##0</c:formatCode>
                <c:ptCount val="12"/>
                <c:pt idx="0">
                  <c:v>321137.05</c:v>
                </c:pt>
                <c:pt idx="1">
                  <c:v>300178.15000000002</c:v>
                </c:pt>
                <c:pt idx="2">
                  <c:v>301710.5</c:v>
                </c:pt>
                <c:pt idx="3">
                  <c:v>291926.93</c:v>
                </c:pt>
                <c:pt idx="4">
                  <c:v>274570.90000000002</c:v>
                </c:pt>
                <c:pt idx="5">
                  <c:v>266827.45</c:v>
                </c:pt>
                <c:pt idx="6">
                  <c:v>288730.18</c:v>
                </c:pt>
                <c:pt idx="7">
                  <c:v>294014.55</c:v>
                </c:pt>
                <c:pt idx="8">
                  <c:v>328410.73</c:v>
                </c:pt>
                <c:pt idx="9">
                  <c:v>355292.4</c:v>
                </c:pt>
                <c:pt idx="10">
                  <c:v>341936.35</c:v>
                </c:pt>
                <c:pt idx="11">
                  <c:v>358264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EC0-417E-841A-769DD034121C}"/>
            </c:ext>
          </c:extLst>
        </c:ser>
        <c:ser>
          <c:idx val="3"/>
          <c:order val="3"/>
          <c:tx>
            <c:strRef>
              <c:f>'GEO3'!$L$14:$L$15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'GEO3'!$H$16:$H$28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'GEO3'!$L$16:$L$28</c:f>
              <c:numCache>
                <c:formatCode>#,##0</c:formatCode>
                <c:ptCount val="12"/>
                <c:pt idx="0">
                  <c:v>360056.65</c:v>
                </c:pt>
                <c:pt idx="1">
                  <c:v>336392.63</c:v>
                </c:pt>
                <c:pt idx="2">
                  <c:v>356640.93</c:v>
                </c:pt>
                <c:pt idx="3">
                  <c:v>371659.48</c:v>
                </c:pt>
                <c:pt idx="4">
                  <c:v>393904</c:v>
                </c:pt>
                <c:pt idx="5">
                  <c:v>383099.85</c:v>
                </c:pt>
                <c:pt idx="6">
                  <c:v>396108.68</c:v>
                </c:pt>
                <c:pt idx="7">
                  <c:v>393053.48</c:v>
                </c:pt>
                <c:pt idx="8">
                  <c:v>376925.42</c:v>
                </c:pt>
                <c:pt idx="9">
                  <c:v>376298.84</c:v>
                </c:pt>
                <c:pt idx="10">
                  <c:v>354788.6</c:v>
                </c:pt>
                <c:pt idx="11">
                  <c:v>408510.48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EC0-417E-841A-769DD0341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394184"/>
        <c:axId val="366389088"/>
      </c:lineChart>
      <c:catAx>
        <c:axId val="366394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89088"/>
        <c:crosses val="autoZero"/>
        <c:auto val="1"/>
        <c:lblAlgn val="ctr"/>
        <c:lblOffset val="100"/>
        <c:noMultiLvlLbl val="0"/>
      </c:catAx>
      <c:valAx>
        <c:axId val="366389088"/>
        <c:scaling>
          <c:orientation val="minMax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94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'GEA1'!$P$52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'GEA1'!$O$53:$O$64</c15:sqref>
                  </c15:fullRef>
                </c:ext>
              </c:extLst>
              <c:f>('GEA1'!$O$53:$O$58,'GEA1'!$O$60:$O$64)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Agosto</c:v>
                </c:pt>
                <c:pt idx="7">
                  <c:v>Septiembre</c:v>
                </c:pt>
                <c:pt idx="8">
                  <c:v>Octubre</c:v>
                </c:pt>
                <c:pt idx="9">
                  <c:v>Noviembre</c:v>
                </c:pt>
                <c:pt idx="10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'GEA1'!$P$53:$P$64</c15:sqref>
                  </c15:fullRef>
                </c:ext>
              </c:extLst>
              <c:f>('GEA1'!$P$53:$P$58,'GEA1'!$P$60:$P$64)</c:f>
              <c:numCache>
                <c:formatCode>#,##0</c:formatCode>
                <c:ptCount val="11"/>
                <c:pt idx="0">
                  <c:v>35206.718604067311</c:v>
                </c:pt>
                <c:pt idx="1">
                  <c:v>32869.656472352923</c:v>
                </c:pt>
                <c:pt idx="2">
                  <c:v>35774.666333288966</c:v>
                </c:pt>
                <c:pt idx="3">
                  <c:v>33613.255277195363</c:v>
                </c:pt>
                <c:pt idx="4">
                  <c:v>33393.915914711375</c:v>
                </c:pt>
                <c:pt idx="5">
                  <c:v>31791.163112792656</c:v>
                </c:pt>
                <c:pt idx="6">
                  <c:v>31694.937865120111</c:v>
                </c:pt>
                <c:pt idx="7">
                  <c:v>32454.617747152482</c:v>
                </c:pt>
                <c:pt idx="8">
                  <c:v>33304.808788515795</c:v>
                </c:pt>
                <c:pt idx="9">
                  <c:v>31195.232676663847</c:v>
                </c:pt>
                <c:pt idx="10">
                  <c:v>31029.866960057945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E8F-494E-B7F8-FF0954947D0C}"/>
            </c:ext>
          </c:extLst>
        </c:ser>
        <c:ser>
          <c:idx val="1"/>
          <c:order val="1"/>
          <c:tx>
            <c:strRef>
              <c:f>'GEA1'!$Q$52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'GEA1'!$O$53:$O$64</c15:sqref>
                  </c15:fullRef>
                </c:ext>
              </c:extLst>
              <c:f>('GEA1'!$O$53:$O$58,'GEA1'!$O$60:$O$64)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Agosto</c:v>
                </c:pt>
                <c:pt idx="7">
                  <c:v>Septiembre</c:v>
                </c:pt>
                <c:pt idx="8">
                  <c:v>Octubre</c:v>
                </c:pt>
                <c:pt idx="9">
                  <c:v>Noviembre</c:v>
                </c:pt>
                <c:pt idx="10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'GEA1'!$Q$53:$Q$64</c15:sqref>
                  </c15:fullRef>
                </c:ext>
              </c:extLst>
              <c:f>('GEA1'!$Q$53:$Q$58,'GEA1'!$Q$60:$Q$64)</c:f>
              <c:numCache>
                <c:formatCode>#,##0</c:formatCode>
                <c:ptCount val="11"/>
                <c:pt idx="0">
                  <c:v>20205.06455609449</c:v>
                </c:pt>
                <c:pt idx="1">
                  <c:v>18735.504422760245</c:v>
                </c:pt>
                <c:pt idx="2">
                  <c:v>20816.539518943217</c:v>
                </c:pt>
                <c:pt idx="3">
                  <c:v>19457.885698993312</c:v>
                </c:pt>
                <c:pt idx="4">
                  <c:v>20110.437074206609</c:v>
                </c:pt>
                <c:pt idx="5">
                  <c:v>19581.190802811703</c:v>
                </c:pt>
                <c:pt idx="6">
                  <c:v>20499.590019420924</c:v>
                </c:pt>
                <c:pt idx="7">
                  <c:v>20676.52205948731</c:v>
                </c:pt>
                <c:pt idx="8">
                  <c:v>21024.728649579371</c:v>
                </c:pt>
                <c:pt idx="9">
                  <c:v>19574.265254658418</c:v>
                </c:pt>
                <c:pt idx="10">
                  <c:v>19762.458084288599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E8F-494E-B7F8-FF0954947D0C}"/>
            </c:ext>
          </c:extLst>
        </c:ser>
        <c:ser>
          <c:idx val="2"/>
          <c:order val="2"/>
          <c:tx>
            <c:strRef>
              <c:f>'GEA1'!$R$52</c:f>
              <c:strCache>
                <c:ptCount val="1"/>
                <c:pt idx="0">
                  <c:v>2016</c:v>
                </c:pt>
              </c:strCache>
            </c:strRef>
          </c:tx>
          <c:spPr>
            <a:ln w="28575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'GEA1'!$O$53:$O$64</c15:sqref>
                  </c15:fullRef>
                </c:ext>
              </c:extLst>
              <c:f>('GEA1'!$O$53:$O$58,'GEA1'!$O$60:$O$64)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Agosto</c:v>
                </c:pt>
                <c:pt idx="7">
                  <c:v>Septiembre</c:v>
                </c:pt>
                <c:pt idx="8">
                  <c:v>Octubre</c:v>
                </c:pt>
                <c:pt idx="9">
                  <c:v>Noviembre</c:v>
                </c:pt>
                <c:pt idx="10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'GEA1'!$R$53:$R$64</c15:sqref>
                  </c15:fullRef>
                </c:ext>
              </c:extLst>
              <c:f>('GEA1'!$R$53:$R$58,'GEA1'!$R$60:$R$64)</c:f>
              <c:numCache>
                <c:formatCode>#,##0</c:formatCode>
                <c:ptCount val="11"/>
                <c:pt idx="0">
                  <c:v>18697.560222314765</c:v>
                </c:pt>
                <c:pt idx="1">
                  <c:v>18502.571901773608</c:v>
                </c:pt>
                <c:pt idx="2">
                  <c:v>17540.614347092305</c:v>
                </c:pt>
                <c:pt idx="3">
                  <c:v>17401.767402817237</c:v>
                </c:pt>
                <c:pt idx="4">
                  <c:v>17009.959122238986</c:v>
                </c:pt>
                <c:pt idx="5">
                  <c:v>17157.04302519402</c:v>
                </c:pt>
                <c:pt idx="6">
                  <c:v>18854.723561549232</c:v>
                </c:pt>
                <c:pt idx="7">
                  <c:v>17157.04302519402</c:v>
                </c:pt>
                <c:pt idx="8">
                  <c:v>18514.569682377194</c:v>
                </c:pt>
                <c:pt idx="9">
                  <c:v>18839.095016264349</c:v>
                </c:pt>
                <c:pt idx="10">
                  <c:v>18736.165547075347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E8F-494E-B7F8-FF0954947D0C}"/>
            </c:ext>
          </c:extLst>
        </c:ser>
        <c:ser>
          <c:idx val="3"/>
          <c:order val="3"/>
          <c:tx>
            <c:strRef>
              <c:f>'GEA1'!$S$52</c:f>
              <c:strCache>
                <c:ptCount val="1"/>
                <c:pt idx="0">
                  <c:v>2017</c:v>
                </c:pt>
              </c:strCache>
            </c:strRef>
          </c:tx>
          <c:spPr>
            <a:ln w="28575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'GEA1'!$O$53:$O$64</c15:sqref>
                  </c15:fullRef>
                </c:ext>
              </c:extLst>
              <c:f>('GEA1'!$O$53:$O$58,'GEA1'!$O$60:$O$64)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Agosto</c:v>
                </c:pt>
                <c:pt idx="7">
                  <c:v>Septiembre</c:v>
                </c:pt>
                <c:pt idx="8">
                  <c:v>Octubre</c:v>
                </c:pt>
                <c:pt idx="9">
                  <c:v>Noviembre</c:v>
                </c:pt>
                <c:pt idx="10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'GEA1'!$S$53:$S$64</c15:sqref>
                  </c15:fullRef>
                </c:ext>
              </c:extLst>
              <c:f>('GEA1'!$S$53:$S$58,'GEA1'!$S$60:$S$64)</c:f>
              <c:numCache>
                <c:formatCode>#,##0</c:formatCode>
                <c:ptCount val="11"/>
                <c:pt idx="0">
                  <c:v>18409.299182826519</c:v>
                </c:pt>
                <c:pt idx="1">
                  <c:v>17128.18115550356</c:v>
                </c:pt>
                <c:pt idx="2">
                  <c:v>18502.095025218456</c:v>
                </c:pt>
                <c:pt idx="3">
                  <c:v>17369.925054657055</c:v>
                </c:pt>
                <c:pt idx="4">
                  <c:v>18334.169449182398</c:v>
                </c:pt>
                <c:pt idx="5">
                  <c:v>17445.867646065639</c:v>
                </c:pt>
                <c:pt idx="6">
                  <c:v>18163.577699678881</c:v>
                </c:pt>
                <c:pt idx="7">
                  <c:v>17553.132356665152</c:v>
                </c:pt>
                <c:pt idx="8">
                  <c:v>18526.513272463148</c:v>
                </c:pt>
                <c:pt idx="9">
                  <c:v>17737.282573680033</c:v>
                </c:pt>
                <c:pt idx="10">
                  <c:v>17617.413148679469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E8F-494E-B7F8-FF0954947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396144"/>
        <c:axId val="366398104"/>
      </c:lineChart>
      <c:catAx>
        <c:axId val="3663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98104"/>
        <c:crosses val="autoZero"/>
        <c:auto val="1"/>
        <c:lblAlgn val="ctr"/>
        <c:lblOffset val="100"/>
        <c:noMultiLvlLbl val="0"/>
      </c:catAx>
      <c:valAx>
        <c:axId val="366398104"/>
        <c:scaling>
          <c:orientation val="minMax"/>
          <c:min val="1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9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'GEA1'!$P$34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'GEA1'!$O$35:$O$46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'GEA1'!$P$35:$P$46</c:f>
              <c:numCache>
                <c:formatCode>#,##0</c:formatCode>
                <c:ptCount val="12"/>
                <c:pt idx="0">
                  <c:v>215648.6</c:v>
                </c:pt>
                <c:pt idx="1">
                  <c:v>201333.6</c:v>
                </c:pt>
                <c:pt idx="2">
                  <c:v>219127.4</c:v>
                </c:pt>
                <c:pt idx="3">
                  <c:v>205888.3</c:v>
                </c:pt>
                <c:pt idx="4">
                  <c:v>204544.8</c:v>
                </c:pt>
                <c:pt idx="5">
                  <c:v>194727.6</c:v>
                </c:pt>
                <c:pt idx="6">
                  <c:v>206816.3</c:v>
                </c:pt>
                <c:pt idx="7">
                  <c:v>194138.2</c:v>
                </c:pt>
                <c:pt idx="8">
                  <c:v>198791.4</c:v>
                </c:pt>
                <c:pt idx="9">
                  <c:v>203999</c:v>
                </c:pt>
                <c:pt idx="10">
                  <c:v>191077.4</c:v>
                </c:pt>
                <c:pt idx="11">
                  <c:v>190064.5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'GEA1'!$Q$34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'GEA1'!$O$35:$O$46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'GEA1'!$Q$35:$Q$46</c:f>
              <c:numCache>
                <c:formatCode>#,##0</c:formatCode>
                <c:ptCount val="12"/>
                <c:pt idx="0">
                  <c:v>186426.2</c:v>
                </c:pt>
                <c:pt idx="1">
                  <c:v>172867</c:v>
                </c:pt>
                <c:pt idx="2">
                  <c:v>192068.1</c:v>
                </c:pt>
                <c:pt idx="3">
                  <c:v>179532.2</c:v>
                </c:pt>
                <c:pt idx="4">
                  <c:v>185553.1</c:v>
                </c:pt>
                <c:pt idx="5">
                  <c:v>180669.9</c:v>
                </c:pt>
                <c:pt idx="6">
                  <c:v>192491</c:v>
                </c:pt>
                <c:pt idx="7">
                  <c:v>189143.7</c:v>
                </c:pt>
                <c:pt idx="8">
                  <c:v>190776.2</c:v>
                </c:pt>
                <c:pt idx="9">
                  <c:v>193989</c:v>
                </c:pt>
                <c:pt idx="10">
                  <c:v>180606</c:v>
                </c:pt>
                <c:pt idx="11">
                  <c:v>182342.39999999999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'GEA1'!$R$34</c:f>
              <c:strCache>
                <c:ptCount val="1"/>
                <c:pt idx="0">
                  <c:v>2016</c:v>
                </c:pt>
              </c:strCache>
            </c:strRef>
          </c:tx>
          <c:spPr>
            <a:ln w="28575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'GEA1'!$O$35:$O$46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'GEA1'!$R$35:$R$46</c:f>
              <c:numCache>
                <c:formatCode>#,##0</c:formatCode>
                <c:ptCount val="12"/>
                <c:pt idx="0">
                  <c:v>172516.9</c:v>
                </c:pt>
                <c:pt idx="1">
                  <c:v>170717.8</c:v>
                </c:pt>
                <c:pt idx="2">
                  <c:v>161842.1</c:v>
                </c:pt>
                <c:pt idx="3">
                  <c:v>160561</c:v>
                </c:pt>
                <c:pt idx="4">
                  <c:v>156945.9</c:v>
                </c:pt>
                <c:pt idx="5">
                  <c:v>158303</c:v>
                </c:pt>
                <c:pt idx="6">
                  <c:v>162348.5</c:v>
                </c:pt>
                <c:pt idx="7">
                  <c:v>173967</c:v>
                </c:pt>
                <c:pt idx="8">
                  <c:v>158303</c:v>
                </c:pt>
                <c:pt idx="9">
                  <c:v>170828.5</c:v>
                </c:pt>
                <c:pt idx="10">
                  <c:v>173822.8</c:v>
                </c:pt>
                <c:pt idx="11">
                  <c:v>172873.1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'GEA1'!$S$34</c:f>
              <c:strCache>
                <c:ptCount val="1"/>
                <c:pt idx="0">
                  <c:v>2017</c:v>
                </c:pt>
              </c:strCache>
            </c:strRef>
          </c:tx>
          <c:spPr>
            <a:ln w="28575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'GEA1'!$O$35:$O$46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'GEA1'!$S$35:$S$46</c:f>
              <c:numCache>
                <c:formatCode>#,##0</c:formatCode>
                <c:ptCount val="12"/>
                <c:pt idx="0">
                  <c:v>169857.2</c:v>
                </c:pt>
                <c:pt idx="1">
                  <c:v>158036.70000000001</c:v>
                </c:pt>
                <c:pt idx="2">
                  <c:v>170713.4</c:v>
                </c:pt>
                <c:pt idx="3">
                  <c:v>160267.20000000001</c:v>
                </c:pt>
                <c:pt idx="4">
                  <c:v>169164</c:v>
                </c:pt>
                <c:pt idx="5">
                  <c:v>160967.9</c:v>
                </c:pt>
                <c:pt idx="6">
                  <c:v>164841.60000000001</c:v>
                </c:pt>
                <c:pt idx="7">
                  <c:v>167590</c:v>
                </c:pt>
                <c:pt idx="8">
                  <c:v>161957.6</c:v>
                </c:pt>
                <c:pt idx="9">
                  <c:v>170938.7</c:v>
                </c:pt>
                <c:pt idx="10">
                  <c:v>163656.70000000001</c:v>
                </c:pt>
                <c:pt idx="11">
                  <c:v>162550.70000000001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398888"/>
        <c:axId val="366387128"/>
      </c:lineChart>
      <c:catAx>
        <c:axId val="36639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87128"/>
        <c:crosses val="autoZero"/>
        <c:auto val="1"/>
        <c:lblAlgn val="ctr"/>
        <c:lblOffset val="100"/>
        <c:noMultiLvlLbl val="0"/>
      </c:catAx>
      <c:valAx>
        <c:axId val="366387128"/>
        <c:scaling>
          <c:orientation val="minMax"/>
          <c:min val="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98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'GEA2'!$O$45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9525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'GEA2'!$N$46:$N$57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'GEA2'!$O$46:$O$57</c:f>
              <c:numCache>
                <c:formatCode>#,##0</c:formatCode>
                <c:ptCount val="12"/>
                <c:pt idx="0">
                  <c:v>13460.955428571429</c:v>
                </c:pt>
                <c:pt idx="1">
                  <c:v>10095.716571428571</c:v>
                </c:pt>
                <c:pt idx="2">
                  <c:v>10095.716571428571</c:v>
                </c:pt>
                <c:pt idx="3">
                  <c:v>0</c:v>
                </c:pt>
                <c:pt idx="4">
                  <c:v>13460.955428571429</c:v>
                </c:pt>
                <c:pt idx="5">
                  <c:v>13460.955428571429</c:v>
                </c:pt>
                <c:pt idx="6">
                  <c:v>6730.4777142857147</c:v>
                </c:pt>
                <c:pt idx="7">
                  <c:v>13460.955428571429</c:v>
                </c:pt>
                <c:pt idx="8">
                  <c:v>6730.4777142857147</c:v>
                </c:pt>
                <c:pt idx="9">
                  <c:v>10095.716571428571</c:v>
                </c:pt>
                <c:pt idx="10">
                  <c:v>10095.716571428571</c:v>
                </c:pt>
                <c:pt idx="11">
                  <c:v>10095.716571428571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62-4047-B3CC-2FE079B04C83}"/>
            </c:ext>
          </c:extLst>
        </c:ser>
        <c:ser>
          <c:idx val="1"/>
          <c:order val="1"/>
          <c:tx>
            <c:strRef>
              <c:f>'GEA2'!$P$45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9525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'GEA2'!$N$46:$N$57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'GEA2'!$P$46:$P$57</c:f>
              <c:numCache>
                <c:formatCode>#,##0</c:formatCode>
                <c:ptCount val="12"/>
                <c:pt idx="0">
                  <c:v>10095.716571428571</c:v>
                </c:pt>
                <c:pt idx="1">
                  <c:v>10095.716571428571</c:v>
                </c:pt>
                <c:pt idx="2">
                  <c:v>6730.4777142857147</c:v>
                </c:pt>
                <c:pt idx="3">
                  <c:v>10251.358868571429</c:v>
                </c:pt>
                <c:pt idx="4">
                  <c:v>9582.5176457142861</c:v>
                </c:pt>
                <c:pt idx="5">
                  <c:v>23556.672000000002</c:v>
                </c:pt>
                <c:pt idx="6">
                  <c:v>3365.2388571428573</c:v>
                </c:pt>
                <c:pt idx="7">
                  <c:v>0</c:v>
                </c:pt>
                <c:pt idx="8">
                  <c:v>10095.716571428571</c:v>
                </c:pt>
                <c:pt idx="9">
                  <c:v>10095.716571428571</c:v>
                </c:pt>
                <c:pt idx="10">
                  <c:v>11467.051405714286</c:v>
                </c:pt>
                <c:pt idx="11">
                  <c:v>7999.1727634285717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62-4047-B3CC-2FE079B04C83}"/>
            </c:ext>
          </c:extLst>
        </c:ser>
        <c:ser>
          <c:idx val="2"/>
          <c:order val="2"/>
          <c:tx>
            <c:strRef>
              <c:f>'GEA2'!$Q$45</c:f>
              <c:strCache>
                <c:ptCount val="1"/>
                <c:pt idx="0">
                  <c:v>2016</c:v>
                </c:pt>
              </c:strCache>
            </c:strRef>
          </c:tx>
          <c:spPr>
            <a:ln w="28575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9525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'GEA2'!$N$46:$N$57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'GEA2'!$Q$46:$Q$57</c:f>
              <c:numCache>
                <c:formatCode>#,##0</c:formatCode>
                <c:ptCount val="12"/>
                <c:pt idx="0">
                  <c:v>13460.955428571429</c:v>
                </c:pt>
                <c:pt idx="1">
                  <c:v>6730.4777142857147</c:v>
                </c:pt>
                <c:pt idx="2">
                  <c:v>10095.716571428571</c:v>
                </c:pt>
                <c:pt idx="3">
                  <c:v>6730.4777142857147</c:v>
                </c:pt>
                <c:pt idx="4">
                  <c:v>6730.4777142857147</c:v>
                </c:pt>
                <c:pt idx="5">
                  <c:v>6730.4777142857147</c:v>
                </c:pt>
                <c:pt idx="6">
                  <c:v>6730.4777142857147</c:v>
                </c:pt>
                <c:pt idx="7">
                  <c:v>6730.4777142857147</c:v>
                </c:pt>
                <c:pt idx="8">
                  <c:v>6730.4777142857147</c:v>
                </c:pt>
                <c:pt idx="9">
                  <c:v>6730.4777142857147</c:v>
                </c:pt>
                <c:pt idx="10">
                  <c:v>6730.4777142857147</c:v>
                </c:pt>
                <c:pt idx="11">
                  <c:v>6730.4777142857147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A62-4047-B3CC-2FE079B04C83}"/>
            </c:ext>
          </c:extLst>
        </c:ser>
        <c:ser>
          <c:idx val="3"/>
          <c:order val="3"/>
          <c:tx>
            <c:strRef>
              <c:f>'GEA2'!$R$45</c:f>
              <c:strCache>
                <c:ptCount val="1"/>
                <c:pt idx="0">
                  <c:v>2017</c:v>
                </c:pt>
              </c:strCache>
            </c:strRef>
          </c:tx>
          <c:spPr>
            <a:ln w="28575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9525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'GEA2'!$N$46:$N$57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'GEA2'!$R$46:$R$57</c:f>
              <c:numCache>
                <c:formatCode>#,##0</c:formatCode>
                <c:ptCount val="12"/>
                <c:pt idx="0">
                  <c:v>6730.4777142857147</c:v>
                </c:pt>
                <c:pt idx="1">
                  <c:v>6730.4777142857147</c:v>
                </c:pt>
                <c:pt idx="2">
                  <c:v>6730.4777142857147</c:v>
                </c:pt>
                <c:pt idx="3">
                  <c:v>10095.716571428571</c:v>
                </c:pt>
                <c:pt idx="4">
                  <c:v>6730.4777142857147</c:v>
                </c:pt>
                <c:pt idx="5">
                  <c:v>6730.4777142857147</c:v>
                </c:pt>
                <c:pt idx="6">
                  <c:v>6730.4777142857147</c:v>
                </c:pt>
                <c:pt idx="7">
                  <c:v>6730.4777142857147</c:v>
                </c:pt>
                <c:pt idx="8">
                  <c:v>6730.4777142857147</c:v>
                </c:pt>
                <c:pt idx="9">
                  <c:v>6730.4777142857147</c:v>
                </c:pt>
                <c:pt idx="10">
                  <c:v>10095.716571428571</c:v>
                </c:pt>
                <c:pt idx="11">
                  <c:v>6730.4777142857147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A62-4047-B3CC-2FE079B04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393792"/>
        <c:axId val="366402416"/>
      </c:lineChart>
      <c:catAx>
        <c:axId val="36639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402416"/>
        <c:crosses val="autoZero"/>
        <c:auto val="1"/>
        <c:lblAlgn val="ctr"/>
        <c:lblOffset val="100"/>
        <c:noMultiLvlLbl val="0"/>
      </c:catAx>
      <c:valAx>
        <c:axId val="36640241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93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'GEA3'!$O$43</c:f>
              <c:strCache>
                <c:ptCount val="1"/>
                <c:pt idx="0">
                  <c:v>2014</c:v>
                </c:pt>
              </c:strCache>
            </c:strRef>
          </c:tx>
          <c:spPr>
            <a:ln w="1270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12700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'GEA3'!$N$44:$N$55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'GEA3'!$O$44:$O$55</c:f>
              <c:numCache>
                <c:formatCode>#,##0</c:formatCode>
                <c:ptCount val="12"/>
                <c:pt idx="0">
                  <c:v>6720.3089140431548</c:v>
                </c:pt>
                <c:pt idx="1">
                  <c:v>5806.5462681287581</c:v>
                </c:pt>
                <c:pt idx="2">
                  <c:v>6147.130527060488</c:v>
                </c:pt>
                <c:pt idx="3">
                  <c:v>0</c:v>
                </c:pt>
                <c:pt idx="4">
                  <c:v>9577.8939158118137</c:v>
                </c:pt>
                <c:pt idx="5">
                  <c:v>6371.417721966749</c:v>
                </c:pt>
                <c:pt idx="6">
                  <c:v>6379.7246551114249</c:v>
                </c:pt>
                <c:pt idx="7">
                  <c:v>6824.9762716660771</c:v>
                </c:pt>
                <c:pt idx="8">
                  <c:v>9044.5888079235938</c:v>
                </c:pt>
                <c:pt idx="9">
                  <c:v>5947.7641315882556</c:v>
                </c:pt>
                <c:pt idx="10">
                  <c:v>5889.6155995755216</c:v>
                </c:pt>
                <c:pt idx="11">
                  <c:v>6437.8731871241598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62-4047-B3CC-2FE079B04C83}"/>
            </c:ext>
          </c:extLst>
        </c:ser>
        <c:ser>
          <c:idx val="1"/>
          <c:order val="1"/>
          <c:tx>
            <c:strRef>
              <c:f>'GEA3'!$P$43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12700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'GEA3'!$N$44:$N$55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'GEA3'!$P$44:$P$55</c:f>
              <c:numCache>
                <c:formatCode>#,##0</c:formatCode>
                <c:ptCount val="12"/>
                <c:pt idx="0">
                  <c:v>6687.0811814644494</c:v>
                </c:pt>
                <c:pt idx="1">
                  <c:v>7060.8931729748847</c:v>
                </c:pt>
                <c:pt idx="2">
                  <c:v>0</c:v>
                </c:pt>
                <c:pt idx="3">
                  <c:v>6529.2494517155992</c:v>
                </c:pt>
                <c:pt idx="4">
                  <c:v>5765.0116024053768</c:v>
                </c:pt>
                <c:pt idx="5">
                  <c:v>6280.0414573753096</c:v>
                </c:pt>
                <c:pt idx="6">
                  <c:v>6412.9523876901303</c:v>
                </c:pt>
                <c:pt idx="7">
                  <c:v>6246.8137247966042</c:v>
                </c:pt>
                <c:pt idx="8">
                  <c:v>6088.981995047754</c:v>
                </c:pt>
                <c:pt idx="9">
                  <c:v>6745.2297134771843</c:v>
                </c:pt>
                <c:pt idx="10">
                  <c:v>6064.0611956137245</c:v>
                </c:pt>
                <c:pt idx="11">
                  <c:v>7443.0120976299959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62-4047-B3CC-2FE079B04C83}"/>
            </c:ext>
          </c:extLst>
        </c:ser>
        <c:ser>
          <c:idx val="2"/>
          <c:order val="2"/>
          <c:tx>
            <c:strRef>
              <c:f>'GEA3'!$Q$43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12700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'GEA3'!$N$44:$N$55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'GEA3'!$Q$44:$Q$55</c:f>
              <c:numCache>
                <c:formatCode>#,##0</c:formatCode>
                <c:ptCount val="12"/>
                <c:pt idx="0">
                  <c:v>8506.2995401485678</c:v>
                </c:pt>
                <c:pt idx="1">
                  <c:v>6462.7939865581884</c:v>
                </c:pt>
                <c:pt idx="2">
                  <c:v>6147.130527060488</c:v>
                </c:pt>
                <c:pt idx="3">
                  <c:v>6520.9425185709233</c:v>
                </c:pt>
                <c:pt idx="4">
                  <c:v>6653.853448885744</c:v>
                </c:pt>
                <c:pt idx="5">
                  <c:v>6944.5961089494158</c:v>
                </c:pt>
                <c:pt idx="6">
                  <c:v>6329.8830562433677</c:v>
                </c:pt>
                <c:pt idx="7">
                  <c:v>6130.5166607711353</c:v>
                </c:pt>
                <c:pt idx="8">
                  <c:v>6811.6851786345951</c:v>
                </c:pt>
                <c:pt idx="9">
                  <c:v>6520.9425185709233</c:v>
                </c:pt>
                <c:pt idx="10">
                  <c:v>6512.6355854262465</c:v>
                </c:pt>
                <c:pt idx="11">
                  <c:v>6911.3683763707104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A62-4047-B3CC-2FE079B04C83}"/>
            </c:ext>
          </c:extLst>
        </c:ser>
        <c:ser>
          <c:idx val="3"/>
          <c:order val="3"/>
          <c:tx>
            <c:strRef>
              <c:f>'GEA3'!$R$43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12700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'GEA3'!$N$44:$N$55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'GEA3'!$R$44:$R$55</c:f>
              <c:numCache>
                <c:formatCode>#,##0</c:formatCode>
                <c:ptCount val="12"/>
                <c:pt idx="0">
                  <c:v>6803.3782454899183</c:v>
                </c:pt>
                <c:pt idx="1">
                  <c:v>6055.7542624690486</c:v>
                </c:pt>
                <c:pt idx="2">
                  <c:v>6382.216735054828</c:v>
                </c:pt>
                <c:pt idx="3">
                  <c:v>6128.8552741422</c:v>
                </c:pt>
                <c:pt idx="4">
                  <c:v>7107.8273452423064</c:v>
                </c:pt>
                <c:pt idx="5">
                  <c:v>7580.4918411743893</c:v>
                </c:pt>
                <c:pt idx="6">
                  <c:v>6446.1801202688357</c:v>
                </c:pt>
                <c:pt idx="7">
                  <c:v>7354.5432596391929</c:v>
                </c:pt>
                <c:pt idx="8">
                  <c:v>6581.9984771842937</c:v>
                </c:pt>
                <c:pt idx="9">
                  <c:v>7193.8041032897063</c:v>
                </c:pt>
                <c:pt idx="10">
                  <c:v>6944.5961089494158</c:v>
                </c:pt>
                <c:pt idx="11">
                  <c:v>6553.7549044923944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A62-4047-B3CC-2FE079B04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399672"/>
        <c:axId val="366400064"/>
      </c:lineChart>
      <c:catAx>
        <c:axId val="366399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400064"/>
        <c:crosses val="autoZero"/>
        <c:auto val="1"/>
        <c:lblAlgn val="ctr"/>
        <c:lblOffset val="100"/>
        <c:noMultiLvlLbl val="0"/>
      </c:catAx>
      <c:valAx>
        <c:axId val="36640006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6399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'GEA4'!$O$43</c:f>
              <c:strCache>
                <c:ptCount val="1"/>
                <c:pt idx="0">
                  <c:v>2014</c:v>
                </c:pt>
              </c:strCache>
            </c:strRef>
          </c:tx>
          <c:spPr>
            <a:ln w="1270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12700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'GEA4'!$N$44:$N$55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'GEA4'!$O$44:$O$55</c:f>
              <c:numCache>
                <c:formatCode>#,##0</c:formatCode>
                <c:ptCount val="12"/>
                <c:pt idx="0">
                  <c:v>10399.379246530072</c:v>
                </c:pt>
                <c:pt idx="1">
                  <c:v>8856.2455518836741</c:v>
                </c:pt>
                <c:pt idx="2">
                  <c:v>8319.5033972240581</c:v>
                </c:pt>
                <c:pt idx="3">
                  <c:v>0</c:v>
                </c:pt>
                <c:pt idx="4">
                  <c:v>7782.7612425644411</c:v>
                </c:pt>
                <c:pt idx="5">
                  <c:v>8386.5961665565101</c:v>
                </c:pt>
                <c:pt idx="6">
                  <c:v>8654.9672438863181</c:v>
                </c:pt>
                <c:pt idx="7">
                  <c:v>9527.173245208196</c:v>
                </c:pt>
                <c:pt idx="8">
                  <c:v>9795.5443225380041</c:v>
                </c:pt>
                <c:pt idx="9">
                  <c:v>9594.266014540648</c:v>
                </c:pt>
                <c:pt idx="10">
                  <c:v>10734.843093192332</c:v>
                </c:pt>
                <c:pt idx="11">
                  <c:v>9460.080475875744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62-4047-B3CC-2FE079B04C83}"/>
            </c:ext>
          </c:extLst>
        </c:ser>
        <c:ser>
          <c:idx val="1"/>
          <c:order val="1"/>
          <c:tx>
            <c:strRef>
              <c:f>'GEA4'!$P$43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12700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'GEA4'!$N$44:$N$55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'GEA4'!$P$44:$P$55</c:f>
              <c:numCache>
                <c:formatCode>#,##0</c:formatCode>
                <c:ptCount val="12"/>
                <c:pt idx="0">
                  <c:v>8516.7561390614665</c:v>
                </c:pt>
                <c:pt idx="1">
                  <c:v>9191.7093985459342</c:v>
                </c:pt>
                <c:pt idx="2">
                  <c:v>10600.657554527428</c:v>
                </c:pt>
                <c:pt idx="3">
                  <c:v>8990.4310905485781</c:v>
                </c:pt>
                <c:pt idx="4">
                  <c:v>9594.266014540648</c:v>
                </c:pt>
                <c:pt idx="5">
                  <c:v>10533.564785194976</c:v>
                </c:pt>
                <c:pt idx="6">
                  <c:v>9258.8021678783862</c:v>
                </c:pt>
                <c:pt idx="7">
                  <c:v>9594.266014540648</c:v>
                </c:pt>
                <c:pt idx="8">
                  <c:v>10533.564785194976</c:v>
                </c:pt>
                <c:pt idx="9">
                  <c:v>9929.7298612029081</c:v>
                </c:pt>
                <c:pt idx="10">
                  <c:v>9594.266014540648</c:v>
                </c:pt>
                <c:pt idx="11">
                  <c:v>11607.04909451421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62-4047-B3CC-2FE079B04C83}"/>
            </c:ext>
          </c:extLst>
        </c:ser>
        <c:ser>
          <c:idx val="2"/>
          <c:order val="2"/>
          <c:tx>
            <c:strRef>
              <c:f>'GEA4'!$Q$43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12700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'GEA4'!$N$44:$N$55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'GEA4'!$Q$44:$Q$55</c:f>
              <c:numCache>
                <c:formatCode>#,##0</c:formatCode>
                <c:ptCount val="12"/>
                <c:pt idx="0">
                  <c:v>9795.5443225380041</c:v>
                </c:pt>
                <c:pt idx="1">
                  <c:v>9191.7093985459342</c:v>
                </c:pt>
                <c:pt idx="2">
                  <c:v>9929.7298612029081</c:v>
                </c:pt>
                <c:pt idx="3">
                  <c:v>805.113231989425</c:v>
                </c:pt>
                <c:pt idx="4">
                  <c:v>8923.3383212161261</c:v>
                </c:pt>
                <c:pt idx="5">
                  <c:v>10533.564785194976</c:v>
                </c:pt>
                <c:pt idx="6">
                  <c:v>0</c:v>
                </c:pt>
                <c:pt idx="7">
                  <c:v>8654.9672438863181</c:v>
                </c:pt>
                <c:pt idx="8">
                  <c:v>9057.5238598810301</c:v>
                </c:pt>
                <c:pt idx="9">
                  <c:v>8520.7817052214141</c:v>
                </c:pt>
                <c:pt idx="10">
                  <c:v>8386.5961665565101</c:v>
                </c:pt>
                <c:pt idx="11">
                  <c:v>1120.8965329808327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A62-4047-B3CC-2FE079B04C83}"/>
            </c:ext>
          </c:extLst>
        </c:ser>
        <c:ser>
          <c:idx val="3"/>
          <c:order val="3"/>
          <c:tx>
            <c:strRef>
              <c:f>'GEA4'!$R$43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12700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'GEA4'!$N$44:$N$55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'GEA4'!$R$44:$R$55</c:f>
              <c:numCache>
                <c:formatCode>#,##0</c:formatCode>
                <c:ptCount val="12"/>
                <c:pt idx="0">
                  <c:v>8587.8744745538661</c:v>
                </c:pt>
                <c:pt idx="1">
                  <c:v>0</c:v>
                </c:pt>
                <c:pt idx="2">
                  <c:v>0</c:v>
                </c:pt>
                <c:pt idx="3">
                  <c:v>8722.0600132187701</c:v>
                </c:pt>
                <c:pt idx="4">
                  <c:v>9527.173245208196</c:v>
                </c:pt>
                <c:pt idx="5">
                  <c:v>8118.2250892267011</c:v>
                </c:pt>
                <c:pt idx="6">
                  <c:v>8185.317858559154</c:v>
                </c:pt>
                <c:pt idx="7">
                  <c:v>9057.5238598810301</c:v>
                </c:pt>
                <c:pt idx="8">
                  <c:v>8520.7817052214141</c:v>
                </c:pt>
                <c:pt idx="9">
                  <c:v>3.3546384666226041</c:v>
                </c:pt>
                <c:pt idx="10">
                  <c:v>3.8019235955056176</c:v>
                </c:pt>
                <c:pt idx="11">
                  <c:v>7581.4829345670851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A62-4047-B3CC-2FE079B04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725016"/>
        <c:axId val="528057784"/>
      </c:lineChart>
      <c:catAx>
        <c:axId val="507725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8057784"/>
        <c:crosses val="autoZero"/>
        <c:auto val="1"/>
        <c:lblAlgn val="ctr"/>
        <c:lblOffset val="100"/>
        <c:noMultiLvlLbl val="0"/>
      </c:catAx>
      <c:valAx>
        <c:axId val="528057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0772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'GEA5'!$O$43</c:f>
              <c:strCache>
                <c:ptCount val="1"/>
                <c:pt idx="0">
                  <c:v>2014</c:v>
                </c:pt>
              </c:strCache>
            </c:strRef>
          </c:tx>
          <c:spPr>
            <a:ln w="12700" cap="rnd">
              <a:solidFill>
                <a:schemeClr val="accent1">
                  <a:shade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8000"/>
                </a:schemeClr>
              </a:solidFill>
              <a:ln w="12700">
                <a:solidFill>
                  <a:schemeClr val="accent1">
                    <a:shade val="58000"/>
                  </a:schemeClr>
                </a:solidFill>
              </a:ln>
              <a:effectLst/>
            </c:spPr>
          </c:marker>
          <c:cat>
            <c:strRef>
              <c:f>'GEA5'!$N$44:$N$55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'GEA5'!$O$44:$O$55</c:f>
              <c:numCache>
                <c:formatCode>#,##0</c:formatCode>
                <c:ptCount val="12"/>
                <c:pt idx="0">
                  <c:v>4596.1133169877403</c:v>
                </c:pt>
                <c:pt idx="1">
                  <c:v>3863.9890718038528</c:v>
                </c:pt>
                <c:pt idx="2">
                  <c:v>3660.6212259194394</c:v>
                </c:pt>
                <c:pt idx="3">
                  <c:v>0</c:v>
                </c:pt>
                <c:pt idx="4">
                  <c:v>6833.1596217162869</c:v>
                </c:pt>
                <c:pt idx="5">
                  <c:v>4067.3569176882661</c:v>
                </c:pt>
                <c:pt idx="6">
                  <c:v>3660.6212259194394</c:v>
                </c:pt>
                <c:pt idx="7">
                  <c:v>3741.9683642732048</c:v>
                </c:pt>
                <c:pt idx="8">
                  <c:v>4067.3569176882661</c:v>
                </c:pt>
                <c:pt idx="9">
                  <c:v>3863.9890718038528</c:v>
                </c:pt>
                <c:pt idx="10">
                  <c:v>3823.3155026269701</c:v>
                </c:pt>
                <c:pt idx="11">
                  <c:v>4270.724763572679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62-4047-B3CC-2FE079B04C83}"/>
            </c:ext>
          </c:extLst>
        </c:ser>
        <c:ser>
          <c:idx val="1"/>
          <c:order val="1"/>
          <c:tx>
            <c:strRef>
              <c:f>'GEA5'!$P$43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>
                  <a:shade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86000"/>
                </a:schemeClr>
              </a:solidFill>
              <a:ln w="12700">
                <a:solidFill>
                  <a:schemeClr val="accent1">
                    <a:shade val="86000"/>
                  </a:schemeClr>
                </a:solidFill>
              </a:ln>
              <a:effectLst/>
            </c:spPr>
          </c:marker>
          <c:cat>
            <c:strRef>
              <c:f>'GEA5'!$N$44:$N$55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'GEA5'!$P$44:$P$55</c:f>
              <c:numCache>
                <c:formatCode>#,##0</c:formatCode>
                <c:ptCount val="12"/>
                <c:pt idx="0">
                  <c:v>3660.6212259194394</c:v>
                </c:pt>
                <c:pt idx="1">
                  <c:v>4962.1754395796843</c:v>
                </c:pt>
                <c:pt idx="2">
                  <c:v>3945.3362101576181</c:v>
                </c:pt>
                <c:pt idx="3">
                  <c:v>3823.3155026269701</c:v>
                </c:pt>
                <c:pt idx="4">
                  <c:v>4474.0926094570923</c:v>
                </c:pt>
                <c:pt idx="5">
                  <c:v>4392.745471103327</c:v>
                </c:pt>
                <c:pt idx="6">
                  <c:v>4108.0304868651483</c:v>
                </c:pt>
                <c:pt idx="7">
                  <c:v>4067.3569176882661</c:v>
                </c:pt>
                <c:pt idx="8">
                  <c:v>4311.3983327495616</c:v>
                </c:pt>
                <c:pt idx="9">
                  <c:v>4270.724763572679</c:v>
                </c:pt>
                <c:pt idx="10">
                  <c:v>4189.3776252189136</c:v>
                </c:pt>
                <c:pt idx="11">
                  <c:v>4433.4190402802096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62-4047-B3CC-2FE079B04C83}"/>
            </c:ext>
          </c:extLst>
        </c:ser>
        <c:ser>
          <c:idx val="2"/>
          <c:order val="2"/>
          <c:tx>
            <c:strRef>
              <c:f>'GEA5'!$Q$43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1">
                  <a:tint val="8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86000"/>
                </a:schemeClr>
              </a:solidFill>
              <a:ln w="12700">
                <a:solidFill>
                  <a:schemeClr val="accent1">
                    <a:tint val="86000"/>
                  </a:schemeClr>
                </a:solidFill>
              </a:ln>
              <a:effectLst/>
            </c:spPr>
          </c:marker>
          <c:cat>
            <c:strRef>
              <c:f>'GEA5'!$N$44:$N$55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'GEA5'!$Q$44:$Q$55</c:f>
              <c:numCache>
                <c:formatCode>#,##0</c:formatCode>
                <c:ptCount val="12"/>
                <c:pt idx="0">
                  <c:v>4026.6833485113834</c:v>
                </c:pt>
                <c:pt idx="1">
                  <c:v>3986.0097793345008</c:v>
                </c:pt>
                <c:pt idx="2">
                  <c:v>3416.5798108581434</c:v>
                </c:pt>
                <c:pt idx="3">
                  <c:v>3782.6419334500874</c:v>
                </c:pt>
                <c:pt idx="4">
                  <c:v>3294.5591033274954</c:v>
                </c:pt>
                <c:pt idx="5">
                  <c:v>3497.9269492119088</c:v>
                </c:pt>
                <c:pt idx="6">
                  <c:v>3660.6212259194394</c:v>
                </c:pt>
                <c:pt idx="7">
                  <c:v>3660.6212259194394</c:v>
                </c:pt>
                <c:pt idx="8">
                  <c:v>3945.3362101576181</c:v>
                </c:pt>
                <c:pt idx="9">
                  <c:v>3945.3362101576181</c:v>
                </c:pt>
                <c:pt idx="10">
                  <c:v>4026.6833485113834</c:v>
                </c:pt>
                <c:pt idx="11">
                  <c:v>4189.3776252189136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A62-4047-B3CC-2FE079B04C83}"/>
            </c:ext>
          </c:extLst>
        </c:ser>
        <c:ser>
          <c:idx val="3"/>
          <c:order val="3"/>
          <c:tx>
            <c:strRef>
              <c:f>'GEA5'!$R$43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58000"/>
                </a:schemeClr>
              </a:solidFill>
              <a:ln w="12700">
                <a:solidFill>
                  <a:schemeClr val="accent1">
                    <a:tint val="58000"/>
                  </a:schemeClr>
                </a:solidFill>
              </a:ln>
              <a:effectLst/>
            </c:spPr>
          </c:marker>
          <c:cat>
            <c:strRef>
              <c:f>'GEA5'!$N$44:$N$55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'GEA5'!$R$44:$R$55</c:f>
              <c:numCache>
                <c:formatCode>#,##0</c:formatCode>
                <c:ptCount val="12"/>
                <c:pt idx="0">
                  <c:v>3497.9269492119088</c:v>
                </c:pt>
                <c:pt idx="1">
                  <c:v>3497.9269492119088</c:v>
                </c:pt>
                <c:pt idx="2">
                  <c:v>5087.7550844133093</c:v>
                </c:pt>
                <c:pt idx="3">
                  <c:v>5490.9318388791589</c:v>
                </c:pt>
                <c:pt idx="4">
                  <c:v>2969.1705499124341</c:v>
                </c:pt>
                <c:pt idx="5">
                  <c:v>3253.8855341506128</c:v>
                </c:pt>
                <c:pt idx="6">
                  <c:v>3294.5591033274954</c:v>
                </c:pt>
                <c:pt idx="7">
                  <c:v>3538.6005183887914</c:v>
                </c:pt>
                <c:pt idx="8">
                  <c:v>3050.5176882661995</c:v>
                </c:pt>
                <c:pt idx="9">
                  <c:v>3213.2119649737301</c:v>
                </c:pt>
                <c:pt idx="10">
                  <c:v>3294.5591033274954</c:v>
                </c:pt>
                <c:pt idx="11">
                  <c:v>2765.8027040280208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A62-4047-B3CC-2FE079B04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046808"/>
        <c:axId val="528054256"/>
      </c:lineChart>
      <c:catAx>
        <c:axId val="528046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8054256"/>
        <c:crosses val="autoZero"/>
        <c:auto val="1"/>
        <c:lblAlgn val="ctr"/>
        <c:lblOffset val="100"/>
        <c:noMultiLvlLbl val="0"/>
      </c:catAx>
      <c:valAx>
        <c:axId val="5280542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28046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hyperlink" Target="#REDUCCI&#211;N!A1"/><Relationship Id="rId1" Type="http://schemas.openxmlformats.org/officeDocument/2006/relationships/hyperlink" Target="#Inicio!A1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676275</xdr:colOff>
      <xdr:row>1</xdr:row>
      <xdr:rowOff>57150</xdr:rowOff>
    </xdr:from>
    <xdr:to>
      <xdr:col>16</xdr:col>
      <xdr:colOff>1880190</xdr:colOff>
      <xdr:row>1</xdr:row>
      <xdr:rowOff>1137150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11753850" y="200025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238125" y="590550"/>
          <a:ext cx="80962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238125" y="590550"/>
          <a:ext cx="80962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14</xdr:col>
      <xdr:colOff>1314450</xdr:colOff>
      <xdr:row>1</xdr:row>
      <xdr:rowOff>57150</xdr:rowOff>
    </xdr:from>
    <xdr:to>
      <xdr:col>17</xdr:col>
      <xdr:colOff>69722</xdr:colOff>
      <xdr:row>1</xdr:row>
      <xdr:rowOff>1137150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9944100" y="257175"/>
          <a:ext cx="1193672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13</xdr:col>
      <xdr:colOff>4761</xdr:colOff>
      <xdr:row>48</xdr:row>
      <xdr:rowOff>176212</xdr:rowOff>
    </xdr:from>
    <xdr:to>
      <xdr:col>18</xdr:col>
      <xdr:colOff>9525</xdr:colOff>
      <xdr:row>64</xdr:row>
      <xdr:rowOff>28576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21907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21907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16</xdr:col>
      <xdr:colOff>514350</xdr:colOff>
      <xdr:row>1</xdr:row>
      <xdr:rowOff>66675</xdr:rowOff>
    </xdr:from>
    <xdr:to>
      <xdr:col>18</xdr:col>
      <xdr:colOff>413340</xdr:colOff>
      <xdr:row>1</xdr:row>
      <xdr:rowOff>1146675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11582400" y="266700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14</xdr:col>
      <xdr:colOff>14286</xdr:colOff>
      <xdr:row>61</xdr:row>
      <xdr:rowOff>147637</xdr:rowOff>
    </xdr:from>
    <xdr:to>
      <xdr:col>19</xdr:col>
      <xdr:colOff>0</xdr:colOff>
      <xdr:row>77</xdr:row>
      <xdr:rowOff>9526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21907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21907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16</xdr:col>
      <xdr:colOff>295275</xdr:colOff>
      <xdr:row>1</xdr:row>
      <xdr:rowOff>57150</xdr:rowOff>
    </xdr:from>
    <xdr:to>
      <xdr:col>18</xdr:col>
      <xdr:colOff>356190</xdr:colOff>
      <xdr:row>1</xdr:row>
      <xdr:rowOff>1137150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11363325" y="257175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14</xdr:col>
      <xdr:colOff>14285</xdr:colOff>
      <xdr:row>84</xdr:row>
      <xdr:rowOff>147637</xdr:rowOff>
    </xdr:from>
    <xdr:to>
      <xdr:col>20</xdr:col>
      <xdr:colOff>28574</xdr:colOff>
      <xdr:row>100</xdr:row>
      <xdr:rowOff>9526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29527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4" name="Rectángulo redondeado 3">
          <a:hlinkClick xmlns:r="http://schemas.openxmlformats.org/officeDocument/2006/relationships" r:id="rId2"/>
        </xdr:cNvPr>
        <xdr:cNvSpPr/>
      </xdr:nvSpPr>
      <xdr:spPr>
        <a:xfrm>
          <a:off x="29527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12</xdr:col>
      <xdr:colOff>192881</xdr:colOff>
      <xdr:row>1</xdr:row>
      <xdr:rowOff>45244</xdr:rowOff>
    </xdr:from>
    <xdr:to>
      <xdr:col>14</xdr:col>
      <xdr:colOff>177596</xdr:colOff>
      <xdr:row>1</xdr:row>
      <xdr:rowOff>1125244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9889331" y="245269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209549</xdr:colOff>
      <xdr:row>32</xdr:row>
      <xdr:rowOff>138112</xdr:rowOff>
    </xdr:from>
    <xdr:to>
      <xdr:col>12</xdr:col>
      <xdr:colOff>828675</xdr:colOff>
      <xdr:row>47</xdr:row>
      <xdr:rowOff>23812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31432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31432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12</xdr:col>
      <xdr:colOff>192881</xdr:colOff>
      <xdr:row>1</xdr:row>
      <xdr:rowOff>45244</xdr:rowOff>
    </xdr:from>
    <xdr:to>
      <xdr:col>14</xdr:col>
      <xdr:colOff>177596</xdr:colOff>
      <xdr:row>1</xdr:row>
      <xdr:rowOff>1125244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9889331" y="245269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7</xdr:col>
      <xdr:colOff>19050</xdr:colOff>
      <xdr:row>29</xdr:row>
      <xdr:rowOff>19050</xdr:rowOff>
    </xdr:from>
    <xdr:to>
      <xdr:col>13</xdr:col>
      <xdr:colOff>90487</xdr:colOff>
      <xdr:row>43</xdr:row>
      <xdr:rowOff>95250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31432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31432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12</xdr:col>
      <xdr:colOff>192881</xdr:colOff>
      <xdr:row>1</xdr:row>
      <xdr:rowOff>45244</xdr:rowOff>
    </xdr:from>
    <xdr:to>
      <xdr:col>14</xdr:col>
      <xdr:colOff>177596</xdr:colOff>
      <xdr:row>1</xdr:row>
      <xdr:rowOff>1125244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9889331" y="245269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7</xdr:col>
      <xdr:colOff>19050</xdr:colOff>
      <xdr:row>29</xdr:row>
      <xdr:rowOff>19050</xdr:rowOff>
    </xdr:from>
    <xdr:to>
      <xdr:col>13</xdr:col>
      <xdr:colOff>90487</xdr:colOff>
      <xdr:row>43</xdr:row>
      <xdr:rowOff>95250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31432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314325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20</xdr:col>
      <xdr:colOff>571500</xdr:colOff>
      <xdr:row>1</xdr:row>
      <xdr:rowOff>28575</xdr:rowOff>
    </xdr:from>
    <xdr:to>
      <xdr:col>22</xdr:col>
      <xdr:colOff>413340</xdr:colOff>
      <xdr:row>1</xdr:row>
      <xdr:rowOff>1108575</xdr:rowOff>
    </xdr:to>
    <xdr:pic>
      <xdr:nvPicPr>
        <xdr:cNvPr id="7" name="Imagen 6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13868400" y="228600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14</xdr:col>
      <xdr:colOff>14286</xdr:colOff>
      <xdr:row>65</xdr:row>
      <xdr:rowOff>147637</xdr:rowOff>
    </xdr:from>
    <xdr:to>
      <xdr:col>19</xdr:col>
      <xdr:colOff>19050</xdr:colOff>
      <xdr:row>81</xdr:row>
      <xdr:rowOff>9526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238125</xdr:colOff>
      <xdr:row>31</xdr:row>
      <xdr:rowOff>109537</xdr:rowOff>
    </xdr:from>
    <xdr:to>
      <xdr:col>25</xdr:col>
      <xdr:colOff>495300</xdr:colOff>
      <xdr:row>48</xdr:row>
      <xdr:rowOff>80962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323850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323850" y="590550"/>
          <a:ext cx="82867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15</xdr:col>
      <xdr:colOff>257175</xdr:colOff>
      <xdr:row>1</xdr:row>
      <xdr:rowOff>76200</xdr:rowOff>
    </xdr:from>
    <xdr:to>
      <xdr:col>17</xdr:col>
      <xdr:colOff>375240</xdr:colOff>
      <xdr:row>1</xdr:row>
      <xdr:rowOff>1156200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11972925" y="276225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13</xdr:col>
      <xdr:colOff>4761</xdr:colOff>
      <xdr:row>58</xdr:row>
      <xdr:rowOff>176212</xdr:rowOff>
    </xdr:from>
    <xdr:to>
      <xdr:col>18</xdr:col>
      <xdr:colOff>9525</xdr:colOff>
      <xdr:row>74</xdr:row>
      <xdr:rowOff>28576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238125" y="590550"/>
          <a:ext cx="80962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238125" y="590550"/>
          <a:ext cx="80962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15</xdr:col>
      <xdr:colOff>257175</xdr:colOff>
      <xdr:row>1</xdr:row>
      <xdr:rowOff>76200</xdr:rowOff>
    </xdr:from>
    <xdr:to>
      <xdr:col>17</xdr:col>
      <xdr:colOff>470490</xdr:colOff>
      <xdr:row>1</xdr:row>
      <xdr:rowOff>1156200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9601200" y="276225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13</xdr:col>
      <xdr:colOff>4761</xdr:colOff>
      <xdr:row>56</xdr:row>
      <xdr:rowOff>176212</xdr:rowOff>
    </xdr:from>
    <xdr:to>
      <xdr:col>18</xdr:col>
      <xdr:colOff>9525</xdr:colOff>
      <xdr:row>72</xdr:row>
      <xdr:rowOff>28576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238125" y="590550"/>
          <a:ext cx="80962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238125" y="590550"/>
          <a:ext cx="80962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15</xdr:col>
      <xdr:colOff>257175</xdr:colOff>
      <xdr:row>1</xdr:row>
      <xdr:rowOff>76200</xdr:rowOff>
    </xdr:from>
    <xdr:to>
      <xdr:col>17</xdr:col>
      <xdr:colOff>465279</xdr:colOff>
      <xdr:row>1</xdr:row>
      <xdr:rowOff>1156200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10239375" y="276225"/>
          <a:ext cx="1203915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13</xdr:col>
      <xdr:colOff>4761</xdr:colOff>
      <xdr:row>56</xdr:row>
      <xdr:rowOff>176212</xdr:rowOff>
    </xdr:from>
    <xdr:to>
      <xdr:col>18</xdr:col>
      <xdr:colOff>9525</xdr:colOff>
      <xdr:row>72</xdr:row>
      <xdr:rowOff>28576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2" name="Rectángulo redondeado 1">
          <a:hlinkClick xmlns:r="http://schemas.openxmlformats.org/officeDocument/2006/relationships" r:id="rId1"/>
        </xdr:cNvPr>
        <xdr:cNvSpPr/>
      </xdr:nvSpPr>
      <xdr:spPr>
        <a:xfrm>
          <a:off x="238125" y="590550"/>
          <a:ext cx="80962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>
    <xdr:from>
      <xdr:col>1</xdr:col>
      <xdr:colOff>161925</xdr:colOff>
      <xdr:row>1</xdr:row>
      <xdr:rowOff>390525</xdr:rowOff>
    </xdr:from>
    <xdr:to>
      <xdr:col>1</xdr:col>
      <xdr:colOff>990600</xdr:colOff>
      <xdr:row>1</xdr:row>
      <xdr:rowOff>723900</xdr:rowOff>
    </xdr:to>
    <xdr:sp macro="" textlink="">
      <xdr:nvSpPr>
        <xdr:cNvPr id="3" name="Rectángulo redondeado 2">
          <a:hlinkClick xmlns:r="http://schemas.openxmlformats.org/officeDocument/2006/relationships" r:id="rId2"/>
        </xdr:cNvPr>
        <xdr:cNvSpPr/>
      </xdr:nvSpPr>
      <xdr:spPr>
        <a:xfrm>
          <a:off x="238125" y="590550"/>
          <a:ext cx="809625" cy="333375"/>
        </a:xfrm>
        <a:prstGeom prst="round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1600" b="1"/>
            <a:t>INICIO</a:t>
          </a:r>
        </a:p>
      </xdr:txBody>
    </xdr:sp>
    <xdr:clientData/>
  </xdr:twoCellAnchor>
  <xdr:twoCellAnchor editAs="oneCell">
    <xdr:from>
      <xdr:col>15</xdr:col>
      <xdr:colOff>28575</xdr:colOff>
      <xdr:row>1</xdr:row>
      <xdr:rowOff>76200</xdr:rowOff>
    </xdr:from>
    <xdr:to>
      <xdr:col>17</xdr:col>
      <xdr:colOff>364997</xdr:colOff>
      <xdr:row>1</xdr:row>
      <xdr:rowOff>1156200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4" b="1787"/>
        <a:stretch/>
      </xdr:blipFill>
      <xdr:spPr bwMode="auto">
        <a:xfrm>
          <a:off x="10020300" y="276225"/>
          <a:ext cx="1193672" cy="108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13</xdr:col>
      <xdr:colOff>4761</xdr:colOff>
      <xdr:row>56</xdr:row>
      <xdr:rowOff>176212</xdr:rowOff>
    </xdr:from>
    <xdr:to>
      <xdr:col>18</xdr:col>
      <xdr:colOff>9525</xdr:colOff>
      <xdr:row>72</xdr:row>
      <xdr:rowOff>28576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1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6.xml"/></Relationships>
</file>

<file path=xl/pivotCache/_rels/pivotCacheDefinition1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7.xml"/></Relationships>
</file>

<file path=xl/pivotCache/_rels/pivotCacheDefinition1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8.xml"/></Relationships>
</file>

<file path=xl/pivotCache/_rels/pivotCacheDefinition1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9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loria Robles Quintana" refreshedDate="43353.608337500002" createdVersion="5" refreshedVersion="6" minRefreshableVersion="3" recordCount="48">
  <cacheSource type="worksheet">
    <worksheetSource name="Tabla134"/>
  </cacheSource>
  <cacheFields count="5">
    <cacheField name="Sede" numFmtId="0">
      <sharedItems count="1">
        <s v="COLUMNAS"/>
      </sharedItems>
    </cacheField>
    <cacheField name="Cuenta" numFmtId="0">
      <sharedItems containsSemiMixedTypes="0" containsString="0" containsNumber="1" containsInteger="1" minValue="202" maxValue="202"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minValue="266827.45" maxValue="408510.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0.496241435183" createdVersion="5" refreshedVersion="5" minRefreshableVersion="3" recordCount="9">
  <cacheSource type="worksheet">
    <worksheetSource name="SMCNLUM"/>
  </cacheSource>
  <cacheFields count="5">
    <cacheField name="Luminaria" numFmtId="3">
      <sharedItems/>
    </cacheField>
    <cacheField name="Código" numFmtId="3">
      <sharedItems count="4">
        <s v="TF8"/>
        <s v="TF12"/>
        <s v="LFC"/>
        <s v="LI"/>
      </sharedItems>
    </cacheField>
    <cacheField name="Potencia" numFmtId="3">
      <sharedItems containsSemiMixedTypes="0" containsString="0" containsNumber="1" containsInteger="1" minValue="15" maxValue="60" count="9">
        <n v="17"/>
        <n v="32"/>
        <n v="39"/>
        <n v="15"/>
        <n v="20"/>
        <n v="25"/>
        <n v="26"/>
        <n v="27"/>
        <n v="60"/>
      </sharedItems>
    </cacheField>
    <cacheField name="Cantidad" numFmtId="3">
      <sharedItems containsSemiMixedTypes="0" containsString="0" containsNumber="1" containsInteger="1" minValue="1" maxValue="216"/>
    </cacheField>
    <cacheField name="Año" numFmtId="3">
      <sharedItems containsSemiMixedTypes="0" containsString="0" containsNumber="1" containsInteger="1" minValue="2014" maxValue="2014" count="1">
        <n v="201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0.503053125001" createdVersion="5" refreshedVersion="5" minRefreshableVersion="3" recordCount="48">
  <cacheSource type="worksheet">
    <worksheetSource name="SMCN"/>
  </cacheSource>
  <cacheFields count="5">
    <cacheField name="Sede" numFmtId="0">
      <sharedItems containsBlank="1"/>
    </cacheField>
    <cacheField name="Cuenta" numFmtId="0">
      <sharedItems containsBlank="1"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containsInteger="1" minValue="0" maxValue="134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0.601576504632" createdVersion="5" refreshedVersion="5" minRefreshableVersion="3" recordCount="2">
  <cacheSource type="worksheet">
    <worksheetSource name="CADEFONLUM"/>
  </cacheSource>
  <cacheFields count="5">
    <cacheField name="Luminaria" numFmtId="3">
      <sharedItems/>
    </cacheField>
    <cacheField name="Código" numFmtId="3">
      <sharedItems count="2">
        <s v="TF8"/>
        <s v="LFC"/>
      </sharedItems>
    </cacheField>
    <cacheField name="Potencia" numFmtId="3">
      <sharedItems containsSemiMixedTypes="0" containsString="0" containsNumber="1" containsInteger="1" minValue="26" maxValue="32" count="2">
        <n v="32"/>
        <n v="26"/>
      </sharedItems>
    </cacheField>
    <cacheField name="Cantidad" numFmtId="3">
      <sharedItems containsSemiMixedTypes="0" containsString="0" containsNumber="1" containsInteger="1" minValue="83" maxValue="379"/>
    </cacheField>
    <cacheField name="Año" numFmtId="3">
      <sharedItems containsSemiMixedTypes="0" containsString="0" containsNumber="1" containsInteger="1" minValue="2014" maxValue="2014" count="1">
        <n v="201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0.605343287039" createdVersion="5" refreshedVersion="5" minRefreshableVersion="3" recordCount="48">
  <cacheSource type="worksheet">
    <worksheetSource name="CADEFON"/>
  </cacheSource>
  <cacheFields count="5">
    <cacheField name="Sede" numFmtId="0">
      <sharedItems/>
    </cacheField>
    <cacheField name="Cuenta" numFmtId="0">
      <sharedItems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containsInteger="1" minValue="0" maxValue="77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0.631057175924" createdVersion="5" refreshedVersion="5" minRefreshableVersion="3" recordCount="75">
  <cacheSource type="worksheet">
    <worksheetSource name="COMLUM"/>
  </cacheSource>
  <cacheFields count="6">
    <cacheField name="Luminaria" numFmtId="3">
      <sharedItems count="8">
        <s v="Tubos Fluorescentes TIPO T5"/>
        <s v="Tubos Fluorescentes Tipo T8"/>
        <s v="Lámparas Fluorescentes Compactas"/>
        <s v="Lámparas Incandescentes Halógenas (DICROICA)"/>
        <s v="Lámparas de Sodio"/>
        <s v="Lámparas LED (DICROICA)"/>
        <s v="Lámparas Incandescentes de Filamento"/>
        <s v="Lámparas de Halogenuros Metálicos"/>
      </sharedItems>
    </cacheField>
    <cacheField name="Código" numFmtId="3">
      <sharedItems count="8">
        <s v="TF5"/>
        <s v="TF8"/>
        <s v="LFC"/>
        <s v="LED"/>
        <s v="LIH"/>
        <s v="SOD"/>
        <s v="LI"/>
        <s v="LOT"/>
      </sharedItems>
    </cacheField>
    <cacheField name="Potencia" numFmtId="169">
      <sharedItems containsSemiMixedTypes="0" containsString="0" containsNumber="1" containsInteger="1" minValue="2" maxValue="150" count="15">
        <n v="54"/>
        <n v="32"/>
        <n v="11"/>
        <n v="25"/>
        <n v="2"/>
        <n v="3"/>
        <n v="50"/>
        <n v="150"/>
        <n v="7"/>
        <n v="8"/>
        <n v="15"/>
        <n v="20"/>
        <n v="100"/>
        <n v="17"/>
        <n v="70"/>
      </sharedItems>
    </cacheField>
    <cacheField name="Cantidad" numFmtId="0">
      <sharedItems containsSemiMixedTypes="0" containsString="0" containsNumber="1" containsInteger="1" minValue="0" maxValue="312"/>
    </cacheField>
    <cacheField name="Ubicación" numFmtId="0">
      <sharedItems/>
    </cacheField>
    <cacheField name="Año" numFmtId="3">
      <sharedItems containsSemiMixedTypes="0" containsString="0" containsNumber="1" containsInteger="1" minValue="2014" maxValue="2014" count="1">
        <n v="201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1.368811574073" createdVersion="5" refreshedVersion="5" minRefreshableVersion="3" recordCount="384">
  <cacheSource type="worksheet">
    <worksheetSource name="COM"/>
  </cacheSource>
  <cacheFields count="5">
    <cacheField name="Sede" numFmtId="0">
      <sharedItems/>
    </cacheField>
    <cacheField name="Cuenta" numFmtId="0">
      <sharedItems containsMixedTypes="1" containsNumber="1" containsInteger="1" minValue="142" maxValue="142"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0">
      <sharedItems containsSemiMixedTypes="0" containsString="0" containsNumber="1" minValue="0" maxValue="219127.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1.411908217589" createdVersion="5" refreshedVersion="5" minRefreshableVersion="3" recordCount="96">
  <cacheSource type="worksheet">
    <worksheetSource name="AAELUM"/>
  </cacheSource>
  <cacheFields count="6">
    <cacheField name="Luminaria" numFmtId="0">
      <sharedItems count="12">
        <s v="Lámparas Fluorescentes Compactas"/>
        <s v="Lámparas Incandescentes Halógenas (DICROICA)"/>
        <s v="Tubos Fluorescentes Tipo T8"/>
        <s v="Tubos Fluorescentes Tipo T12"/>
        <s v="Lámparas Incandescentes de Filamento"/>
        <s v="Lámparas de Halogenuros Metálicos"/>
        <s v="Reflector LED "/>
        <s v="Tubo LED T8"/>
        <s v="Bulbo LED"/>
        <s v="Panel LED 60x60"/>
        <s v="Bala LED"/>
        <s v="Lámpara LED"/>
      </sharedItems>
    </cacheField>
    <cacheField name="Código" numFmtId="0">
      <sharedItems containsNonDate="0" containsString="0" containsBlank="1"/>
    </cacheField>
    <cacheField name="Potencia" numFmtId="0">
      <sharedItems containsSemiMixedTypes="0" containsString="0" containsNumber="1" containsInteger="1" minValue="7" maxValue="150" count="14">
        <n v="20"/>
        <n v="50"/>
        <n v="17"/>
        <n v="32"/>
        <n v="39"/>
        <n v="75"/>
        <n v="60"/>
        <n v="150"/>
        <n v="100"/>
        <n v="9"/>
        <n v="22"/>
        <n v="7"/>
        <n v="12"/>
        <n v="43"/>
      </sharedItems>
    </cacheField>
    <cacheField name="Cantidad" numFmtId="0">
      <sharedItems containsSemiMixedTypes="0" containsString="0" containsNumber="1" containsInteger="1" minValue="0" maxValue="400"/>
    </cacheField>
    <cacheField name="Ubicación" numFmtId="0">
      <sharedItems/>
    </cacheField>
    <cacheField name="Año" numFmtId="3">
      <sharedItems containsSemiMixedTypes="0" containsString="0" containsNumber="1" containsInteger="1" minValue="2013" maxValue="2014" count="2">
        <n v="2013"/>
        <n v="201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1.419866087963" createdVersion="5" refreshedVersion="5" minRefreshableVersion="3" recordCount="48">
  <cacheSource type="worksheet">
    <worksheetSource name="AAE"/>
  </cacheSource>
  <cacheFields count="5">
    <cacheField name="Sede" numFmtId="0">
      <sharedItems/>
    </cacheField>
    <cacheField name="Cuenta" numFmtId="0">
      <sharedItems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containsInteger="1" minValue="1040" maxValue="74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433.66459270833" createdVersion="6" refreshedVersion="5" minRefreshableVersion="3" recordCount="240">
  <cacheSource type="worksheet">
    <worksheetSource name="Tabla1"/>
  </cacheSource>
  <cacheFields count="5">
    <cacheField name="Sede" numFmtId="0">
      <sharedItems count="5">
        <s v="TIBITOC 1"/>
        <s v="TIBITOC 2"/>
        <s v="TIBITOC 3"/>
        <s v="CERRO ANTENAS"/>
        <s v="BAJO TEUSACA"/>
      </sharedItems>
    </cacheField>
    <cacheField name="Cuenta" numFmtId="0">
      <sharedItems containsMixedTypes="1" containsNumber="1" containsInteger="1" minValue="148" maxValue="152"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minValue="0" maxValue="5566179.59999999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433.667082291664" createdVersion="5" refreshedVersion="5" minRefreshableVersion="3" recordCount="48">
  <cacheSource type="worksheet">
    <worksheetSource name="Tabla13"/>
  </cacheSource>
  <cacheFields count="5">
    <cacheField name="Sede" numFmtId="0">
      <sharedItems count="1">
        <s v="SAN RAFAEL"/>
      </sharedItems>
    </cacheField>
    <cacheField name="Cuenta" numFmtId="0">
      <sharedItems containsSemiMixedTypes="0" containsString="0" containsNumber="1" containsInteger="1" minValue="143" maxValue="143"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containsInteger="1" minValue="287040" maxValue="49432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loria Robles Quintana" refreshedDate="43353.703283912037" createdVersion="6" refreshedVersion="6" minRefreshableVersion="3" recordCount="48">
  <cacheSource type="worksheet">
    <worksheetSource name="USAQUEN"/>
  </cacheSource>
  <cacheFields count="5">
    <cacheField name="Sede" numFmtId="0">
      <sharedItems/>
    </cacheField>
    <cacheField name="Cuenta" numFmtId="0">
      <sharedItems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containsInteger="1" minValue="0" maxValue="5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54.638646412037" createdVersion="5" refreshedVersion="5" minRefreshableVersion="3" recordCount="48">
  <cacheSource type="worksheet">
    <worksheetSource name="ECO"/>
  </cacheSource>
  <cacheFields count="5">
    <cacheField name="Sede" numFmtId="0">
      <sharedItems/>
    </cacheField>
    <cacheField name="Cuenta" numFmtId="0">
      <sharedItems containsSemiMixedTypes="0" containsString="0" containsNumber="1" containsInteger="1" minValue="142" maxValue="142"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minValue="156945.9" maxValue="219127.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55.545411805557" createdVersion="5" refreshedVersion="5" minRefreshableVersion="3" recordCount="75">
  <cacheSource type="worksheet">
    <worksheetSource name="ECOLum"/>
  </cacheSource>
  <cacheFields count="6">
    <cacheField name="Luminaria" numFmtId="0">
      <sharedItems/>
    </cacheField>
    <cacheField name="Código" numFmtId="0">
      <sharedItems count="5">
        <s v="TF8"/>
        <s v="TF12"/>
        <s v="LFC"/>
        <s v="LED"/>
        <s v="LIH"/>
      </sharedItems>
    </cacheField>
    <cacheField name="Potencia" numFmtId="169">
      <sharedItems containsSemiMixedTypes="0" containsString="0" containsNumber="1" minValue="1.5" maxValue="75" count="20">
        <n v="17"/>
        <n v="32"/>
        <n v="39"/>
        <n v="40"/>
        <n v="48"/>
        <n v="75"/>
        <n v="26"/>
        <n v="20"/>
        <n v="18"/>
        <n v="11"/>
        <n v="1.5"/>
        <n v="5"/>
        <n v="7"/>
        <n v="50"/>
        <n v="3"/>
        <n v="19"/>
        <n v="45"/>
        <n v="24"/>
        <n v="14"/>
        <n v="12"/>
      </sharedItems>
    </cacheField>
    <cacheField name="Cantidad" numFmtId="0">
      <sharedItems containsSemiMixedTypes="0" containsString="0" containsNumber="1" containsInteger="1" minValue="1" maxValue="833"/>
    </cacheField>
    <cacheField name="Ubicación" numFmtId="0">
      <sharedItems/>
    </cacheField>
    <cacheField name="Año" numFmtId="3">
      <sharedItems containsSemiMixedTypes="0" containsString="0" containsNumber="1" containsInteger="1" minValue="2014" maxValue="2015" count="2">
        <n v="2014"/>
        <n v="201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55.570020254629" createdVersion="5" refreshedVersion="5" minRefreshableVersion="3" recordCount="13">
  <cacheSource type="worksheet">
    <worksheetSource name="USAQUENLUM"/>
  </cacheSource>
  <cacheFields count="5">
    <cacheField name="Luminaria" numFmtId="3">
      <sharedItems/>
    </cacheField>
    <cacheField name="Código" numFmtId="3">
      <sharedItems count="7">
        <s v="TF8"/>
        <s v="TF12"/>
        <s v="LHM"/>
        <s v="SOD"/>
        <s v="LM"/>
        <s v="LFC"/>
        <s v="LI"/>
      </sharedItems>
    </cacheField>
    <cacheField name="Potencia" numFmtId="3">
      <sharedItems containsSemiMixedTypes="0" containsString="0" containsNumber="1" containsInteger="1" minValue="11" maxValue="1000" count="13">
        <n v="32"/>
        <n v="17"/>
        <n v="39"/>
        <n v="75"/>
        <n v="1000"/>
        <n v="400"/>
        <n v="150"/>
        <n v="250"/>
        <n v="70"/>
        <n v="125"/>
        <n v="20"/>
        <n v="11"/>
        <n v="60"/>
      </sharedItems>
    </cacheField>
    <cacheField name="Cantidad" numFmtId="3">
      <sharedItems containsSemiMixedTypes="0" containsString="0" containsNumber="1" containsInteger="1" minValue="1" maxValue="270"/>
    </cacheField>
    <cacheField name="Año" numFmtId="3">
      <sharedItems containsSemiMixedTypes="0" containsString="0" containsNumber="1" containsInteger="1" minValue="2014" maxValue="2014" count="1">
        <n v="201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0.467121296293" createdVersion="5" refreshedVersion="5" minRefreshableVersion="3" recordCount="11">
  <cacheSource type="worksheet">
    <worksheetSource name="SANTALUCIALUM"/>
  </cacheSource>
  <cacheFields count="5">
    <cacheField name="Luminaria" numFmtId="3">
      <sharedItems/>
    </cacheField>
    <cacheField name="Código" numFmtId="3">
      <sharedItems count="6">
        <s v="TF8"/>
        <s v="TF12"/>
        <s v="LFC"/>
        <s v="LIH"/>
        <s v="LHM"/>
        <s v="LI"/>
      </sharedItems>
    </cacheField>
    <cacheField name="Potencia" numFmtId="3">
      <sharedItems containsSemiMixedTypes="0" containsString="0" containsNumber="1" containsInteger="1" minValue="13" maxValue="400" count="11">
        <n v="17"/>
        <n v="32"/>
        <n v="39"/>
        <n v="75"/>
        <n v="25"/>
        <n v="13"/>
        <n v="50"/>
        <n v="400"/>
        <n v="60"/>
        <n v="100"/>
        <n v="150"/>
      </sharedItems>
    </cacheField>
    <cacheField name="Cantidad" numFmtId="3">
      <sharedItems containsSemiMixedTypes="0" containsString="0" containsNumber="1" containsInteger="1" minValue="1" maxValue="376"/>
    </cacheField>
    <cacheField name="Año" numFmtId="3">
      <sharedItems containsSemiMixedTypes="0" containsString="0" containsNumber="1" containsInteger="1" minValue="2014" maxValue="2014" count="1">
        <n v="201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0.471777430554" createdVersion="5" refreshedVersion="5" minRefreshableVersion="3" recordCount="96">
  <cacheSource type="worksheet">
    <worksheetSource name="SANTALUCIA"/>
  </cacheSource>
  <cacheFields count="5">
    <cacheField name="Sede" numFmtId="0">
      <sharedItems/>
    </cacheField>
    <cacheField name="Cuenta" numFmtId="0">
      <sharedItems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containsInteger="1" minValue="0" maxValue="168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0.483004745372" createdVersion="5" refreshedVersion="5" minRefreshableVersion="3" recordCount="10">
  <cacheSource type="worksheet">
    <worksheetSource name="CCMLUM"/>
  </cacheSource>
  <cacheFields count="5">
    <cacheField name="Luminaria" numFmtId="3">
      <sharedItems/>
    </cacheField>
    <cacheField name="Código" numFmtId="3">
      <sharedItems count="6">
        <s v="TF8"/>
        <s v="LFC"/>
        <s v="LI"/>
        <s v="LIH"/>
        <s v="LED"/>
        <s v="SOD"/>
      </sharedItems>
    </cacheField>
    <cacheField name="Potencia" numFmtId="3">
      <sharedItems containsSemiMixedTypes="0" containsString="0" containsNumber="1" containsInteger="1" minValue="11" maxValue="400" count="10">
        <n v="17"/>
        <n v="32"/>
        <n v="11"/>
        <n v="20"/>
        <n v="26"/>
        <n v="100"/>
        <n v="50"/>
        <n v="19"/>
        <n v="250"/>
        <n v="400"/>
      </sharedItems>
    </cacheField>
    <cacheField name="Cantidad" numFmtId="3">
      <sharedItems containsSemiMixedTypes="0" containsString="0" containsNumber="1" containsInteger="1" minValue="1" maxValue="327"/>
    </cacheField>
    <cacheField name="Año" numFmtId="3">
      <sharedItems containsSemiMixedTypes="0" containsString="0" containsNumber="1" containsInteger="1" minValue="2014" maxValue="2014" count="1">
        <n v="201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edBy="Gloria Mercedes Robles Quintana" refreshedDate="43360.491202083336" createdVersion="5" refreshedVersion="5" minRefreshableVersion="3" recordCount="48">
  <cacheSource type="worksheet">
    <worksheetSource name="CCM"/>
  </cacheSource>
  <cacheFields count="5">
    <cacheField name="Sede" numFmtId="0">
      <sharedItems/>
    </cacheField>
    <cacheField name="Cuenta" numFmtId="0">
      <sharedItems/>
    </cacheField>
    <cacheField name="Año" numFmtId="0">
      <sharedItems containsSemiMixedTypes="0" containsString="0" containsNumber="1" containsInteger="1" minValue="2014" maxValue="2017" count="4">
        <n v="2014"/>
        <n v="2015"/>
        <n v="2016"/>
        <n v="2017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Activa (kwh)" numFmtId="3">
      <sharedItems containsSemiMixedTypes="0" containsString="0" containsNumber="1" containsInteger="1" minValue="0" maxValue="51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n v="202"/>
    <x v="0"/>
    <x v="0"/>
    <n v="322754.90000000002"/>
  </r>
  <r>
    <x v="0"/>
    <n v="202"/>
    <x v="0"/>
    <x v="1"/>
    <n v="325898.93"/>
  </r>
  <r>
    <x v="0"/>
    <n v="202"/>
    <x v="0"/>
    <x v="2"/>
    <n v="336108.58"/>
  </r>
  <r>
    <x v="0"/>
    <n v="202"/>
    <x v="0"/>
    <x v="3"/>
    <n v="359637.7"/>
  </r>
  <r>
    <x v="0"/>
    <n v="202"/>
    <x v="0"/>
    <x v="4"/>
    <n v="404459.65"/>
  </r>
  <r>
    <x v="0"/>
    <n v="202"/>
    <x v="0"/>
    <x v="5"/>
    <n v="387266.55"/>
  </r>
  <r>
    <x v="0"/>
    <n v="202"/>
    <x v="0"/>
    <x v="6"/>
    <n v="396793.15"/>
  </r>
  <r>
    <x v="0"/>
    <n v="202"/>
    <x v="0"/>
    <x v="7"/>
    <n v="408401.68"/>
  </r>
  <r>
    <x v="0"/>
    <n v="202"/>
    <x v="0"/>
    <x v="8"/>
    <n v="391761.95"/>
  </r>
  <r>
    <x v="0"/>
    <n v="202"/>
    <x v="0"/>
    <x v="9"/>
    <n v="388200.4"/>
  </r>
  <r>
    <x v="0"/>
    <n v="202"/>
    <x v="0"/>
    <x v="10"/>
    <n v="365244.6"/>
  </r>
  <r>
    <x v="0"/>
    <n v="202"/>
    <x v="0"/>
    <x v="11"/>
    <n v="385341.85"/>
  </r>
  <r>
    <x v="0"/>
    <n v="202"/>
    <x v="1"/>
    <x v="0"/>
    <n v="371683.23"/>
  </r>
  <r>
    <x v="0"/>
    <n v="202"/>
    <x v="1"/>
    <x v="1"/>
    <n v="330452.75"/>
  </r>
  <r>
    <x v="0"/>
    <n v="202"/>
    <x v="1"/>
    <x v="2"/>
    <n v="328304.8"/>
  </r>
  <r>
    <x v="0"/>
    <n v="202"/>
    <x v="1"/>
    <x v="3"/>
    <n v="305586.5"/>
  </r>
  <r>
    <x v="0"/>
    <n v="202"/>
    <x v="1"/>
    <x v="4"/>
    <n v="324234.53000000003"/>
  </r>
  <r>
    <x v="0"/>
    <n v="202"/>
    <x v="1"/>
    <x v="5"/>
    <n v="349835.6"/>
  </r>
  <r>
    <x v="0"/>
    <n v="202"/>
    <x v="1"/>
    <x v="6"/>
    <n v="395854.55"/>
  </r>
  <r>
    <x v="0"/>
    <n v="202"/>
    <x v="1"/>
    <x v="7"/>
    <n v="392122.95"/>
  </r>
  <r>
    <x v="0"/>
    <n v="202"/>
    <x v="1"/>
    <x v="8"/>
    <n v="327899.05"/>
  </r>
  <r>
    <x v="0"/>
    <n v="202"/>
    <x v="1"/>
    <x v="9"/>
    <n v="329329.38"/>
  </r>
  <r>
    <x v="0"/>
    <n v="202"/>
    <x v="1"/>
    <x v="10"/>
    <n v="313923.7"/>
  </r>
  <r>
    <x v="0"/>
    <n v="202"/>
    <x v="1"/>
    <x v="11"/>
    <n v="333649.98"/>
  </r>
  <r>
    <x v="0"/>
    <n v="202"/>
    <x v="2"/>
    <x v="0"/>
    <n v="321137.05"/>
  </r>
  <r>
    <x v="0"/>
    <n v="202"/>
    <x v="2"/>
    <x v="1"/>
    <n v="300178.15000000002"/>
  </r>
  <r>
    <x v="0"/>
    <n v="202"/>
    <x v="2"/>
    <x v="2"/>
    <n v="301710.5"/>
  </r>
  <r>
    <x v="0"/>
    <n v="202"/>
    <x v="2"/>
    <x v="3"/>
    <n v="291926.93"/>
  </r>
  <r>
    <x v="0"/>
    <n v="202"/>
    <x v="2"/>
    <x v="4"/>
    <n v="274570.90000000002"/>
  </r>
  <r>
    <x v="0"/>
    <n v="202"/>
    <x v="2"/>
    <x v="5"/>
    <n v="266827.45"/>
  </r>
  <r>
    <x v="0"/>
    <n v="202"/>
    <x v="2"/>
    <x v="6"/>
    <n v="288730.18"/>
  </r>
  <r>
    <x v="0"/>
    <n v="202"/>
    <x v="2"/>
    <x v="7"/>
    <n v="294014.55"/>
  </r>
  <r>
    <x v="0"/>
    <n v="202"/>
    <x v="2"/>
    <x v="8"/>
    <n v="328410.73"/>
  </r>
  <r>
    <x v="0"/>
    <n v="202"/>
    <x v="2"/>
    <x v="9"/>
    <n v="355292.4"/>
  </r>
  <r>
    <x v="0"/>
    <n v="202"/>
    <x v="2"/>
    <x v="10"/>
    <n v="341936.35"/>
  </r>
  <r>
    <x v="0"/>
    <n v="202"/>
    <x v="2"/>
    <x v="11"/>
    <n v="358264"/>
  </r>
  <r>
    <x v="0"/>
    <n v="202"/>
    <x v="3"/>
    <x v="0"/>
    <n v="360056.65"/>
  </r>
  <r>
    <x v="0"/>
    <n v="202"/>
    <x v="3"/>
    <x v="1"/>
    <n v="336392.63"/>
  </r>
  <r>
    <x v="0"/>
    <n v="202"/>
    <x v="3"/>
    <x v="2"/>
    <n v="356640.93"/>
  </r>
  <r>
    <x v="0"/>
    <n v="202"/>
    <x v="3"/>
    <x v="3"/>
    <n v="371659.48"/>
  </r>
  <r>
    <x v="0"/>
    <n v="202"/>
    <x v="3"/>
    <x v="4"/>
    <n v="393904"/>
  </r>
  <r>
    <x v="0"/>
    <n v="202"/>
    <x v="3"/>
    <x v="5"/>
    <n v="383099.85"/>
  </r>
  <r>
    <x v="0"/>
    <n v="202"/>
    <x v="3"/>
    <x v="6"/>
    <n v="396108.68"/>
  </r>
  <r>
    <x v="0"/>
    <n v="202"/>
    <x v="3"/>
    <x v="7"/>
    <n v="393053.48"/>
  </r>
  <r>
    <x v="0"/>
    <n v="202"/>
    <x v="3"/>
    <x v="8"/>
    <n v="376925.42"/>
  </r>
  <r>
    <x v="0"/>
    <n v="202"/>
    <x v="3"/>
    <x v="9"/>
    <n v="376298.84"/>
  </r>
  <r>
    <x v="0"/>
    <n v="202"/>
    <x v="3"/>
    <x v="10"/>
    <n v="354788.6"/>
  </r>
  <r>
    <x v="0"/>
    <n v="202"/>
    <x v="3"/>
    <x v="11"/>
    <n v="408510.48"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9">
  <r>
    <s v="Tubos Fluorescentes Tipo T8"/>
    <x v="0"/>
    <x v="0"/>
    <n v="86"/>
    <x v="0"/>
  </r>
  <r>
    <s v="Tubos Fluorescentes Tipo T8"/>
    <x v="0"/>
    <x v="1"/>
    <n v="111"/>
    <x v="0"/>
  </r>
  <r>
    <s v="Tubos Fluorescentes TIPO T12"/>
    <x v="1"/>
    <x v="2"/>
    <n v="216"/>
    <x v="0"/>
  </r>
  <r>
    <s v="Lámparas Fluorescentes Compactas"/>
    <x v="2"/>
    <x v="3"/>
    <n v="1"/>
    <x v="0"/>
  </r>
  <r>
    <s v="Lámparas Fluorescentes Compactas"/>
    <x v="2"/>
    <x v="4"/>
    <n v="35"/>
    <x v="0"/>
  </r>
  <r>
    <s v="Lámparas Fluorescentes Compactas"/>
    <x v="2"/>
    <x v="5"/>
    <n v="2"/>
    <x v="0"/>
  </r>
  <r>
    <s v="Lámparas Fluorescentes Compactas"/>
    <x v="2"/>
    <x v="6"/>
    <n v="12"/>
    <x v="0"/>
  </r>
  <r>
    <s v="Lámparas Fluorescentes Compactas"/>
    <x v="2"/>
    <x v="7"/>
    <n v="1"/>
    <x v="0"/>
  </r>
  <r>
    <s v="Lámparas Incandescentes"/>
    <x v="3"/>
    <x v="8"/>
    <n v="2"/>
    <x v="0"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48">
  <r>
    <s v="SERVICIO MEDICO CENTRAL"/>
    <s v="1104517-6"/>
    <x v="0"/>
    <x v="0"/>
    <n v="9040"/>
  </r>
  <r>
    <m/>
    <m/>
    <x v="0"/>
    <x v="1"/>
    <n v="7600"/>
  </r>
  <r>
    <m/>
    <m/>
    <x v="0"/>
    <x v="2"/>
    <n v="7200"/>
  </r>
  <r>
    <m/>
    <m/>
    <x v="0"/>
    <x v="3"/>
    <n v="0"/>
  </r>
  <r>
    <m/>
    <m/>
    <x v="0"/>
    <x v="4"/>
    <n v="13440"/>
  </r>
  <r>
    <m/>
    <m/>
    <x v="0"/>
    <x v="5"/>
    <n v="8000"/>
  </r>
  <r>
    <m/>
    <m/>
    <x v="0"/>
    <x v="6"/>
    <n v="7200"/>
  </r>
  <r>
    <m/>
    <m/>
    <x v="0"/>
    <x v="7"/>
    <n v="7360"/>
  </r>
  <r>
    <m/>
    <m/>
    <x v="0"/>
    <x v="8"/>
    <n v="8000"/>
  </r>
  <r>
    <m/>
    <m/>
    <x v="0"/>
    <x v="9"/>
    <n v="7600"/>
  </r>
  <r>
    <m/>
    <m/>
    <x v="0"/>
    <x v="10"/>
    <n v="7520"/>
  </r>
  <r>
    <m/>
    <m/>
    <x v="0"/>
    <x v="11"/>
    <n v="8400"/>
  </r>
  <r>
    <m/>
    <m/>
    <x v="1"/>
    <x v="0"/>
    <n v="7200"/>
  </r>
  <r>
    <m/>
    <m/>
    <x v="1"/>
    <x v="1"/>
    <n v="9760"/>
  </r>
  <r>
    <m/>
    <m/>
    <x v="1"/>
    <x v="2"/>
    <n v="7760"/>
  </r>
  <r>
    <m/>
    <m/>
    <x v="1"/>
    <x v="3"/>
    <n v="7520"/>
  </r>
  <r>
    <m/>
    <m/>
    <x v="1"/>
    <x v="4"/>
    <n v="8800"/>
  </r>
  <r>
    <m/>
    <m/>
    <x v="1"/>
    <x v="5"/>
    <n v="8640"/>
  </r>
  <r>
    <m/>
    <m/>
    <x v="1"/>
    <x v="6"/>
    <n v="8080"/>
  </r>
  <r>
    <m/>
    <m/>
    <x v="1"/>
    <x v="7"/>
    <n v="8000"/>
  </r>
  <r>
    <m/>
    <m/>
    <x v="1"/>
    <x v="8"/>
    <n v="8480"/>
  </r>
  <r>
    <m/>
    <m/>
    <x v="1"/>
    <x v="9"/>
    <n v="8400"/>
  </r>
  <r>
    <m/>
    <m/>
    <x v="1"/>
    <x v="10"/>
    <n v="8240"/>
  </r>
  <r>
    <m/>
    <m/>
    <x v="1"/>
    <x v="11"/>
    <n v="8720"/>
  </r>
  <r>
    <m/>
    <m/>
    <x v="2"/>
    <x v="0"/>
    <n v="7920"/>
  </r>
  <r>
    <m/>
    <m/>
    <x v="2"/>
    <x v="1"/>
    <n v="7840"/>
  </r>
  <r>
    <m/>
    <m/>
    <x v="2"/>
    <x v="2"/>
    <n v="6720"/>
  </r>
  <r>
    <m/>
    <m/>
    <x v="2"/>
    <x v="3"/>
    <n v="7440"/>
  </r>
  <r>
    <m/>
    <m/>
    <x v="2"/>
    <x v="4"/>
    <n v="6480"/>
  </r>
  <r>
    <m/>
    <m/>
    <x v="2"/>
    <x v="5"/>
    <n v="6880"/>
  </r>
  <r>
    <m/>
    <m/>
    <x v="2"/>
    <x v="6"/>
    <n v="7200"/>
  </r>
  <r>
    <m/>
    <m/>
    <x v="2"/>
    <x v="7"/>
    <n v="7200"/>
  </r>
  <r>
    <m/>
    <m/>
    <x v="2"/>
    <x v="8"/>
    <n v="7760"/>
  </r>
  <r>
    <m/>
    <m/>
    <x v="2"/>
    <x v="9"/>
    <n v="7760"/>
  </r>
  <r>
    <m/>
    <m/>
    <x v="2"/>
    <x v="10"/>
    <n v="7920"/>
  </r>
  <r>
    <m/>
    <m/>
    <x v="2"/>
    <x v="11"/>
    <n v="8240"/>
  </r>
  <r>
    <m/>
    <m/>
    <x v="3"/>
    <x v="0"/>
    <n v="6880"/>
  </r>
  <r>
    <m/>
    <m/>
    <x v="3"/>
    <x v="1"/>
    <n v="6880"/>
  </r>
  <r>
    <m/>
    <m/>
    <x v="3"/>
    <x v="2"/>
    <n v="10007"/>
  </r>
  <r>
    <m/>
    <m/>
    <x v="3"/>
    <x v="3"/>
    <n v="10800"/>
  </r>
  <r>
    <m/>
    <m/>
    <x v="3"/>
    <x v="4"/>
    <n v="5840"/>
  </r>
  <r>
    <m/>
    <m/>
    <x v="3"/>
    <x v="5"/>
    <n v="6400"/>
  </r>
  <r>
    <m/>
    <m/>
    <x v="3"/>
    <x v="6"/>
    <n v="6480"/>
  </r>
  <r>
    <m/>
    <m/>
    <x v="3"/>
    <x v="7"/>
    <n v="6960"/>
  </r>
  <r>
    <m/>
    <m/>
    <x v="3"/>
    <x v="8"/>
    <n v="6000"/>
  </r>
  <r>
    <m/>
    <m/>
    <x v="3"/>
    <x v="9"/>
    <n v="6320"/>
  </r>
  <r>
    <m/>
    <m/>
    <x v="3"/>
    <x v="10"/>
    <n v="6480"/>
  </r>
  <r>
    <m/>
    <m/>
    <x v="3"/>
    <x v="11"/>
    <n v="5440"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2">
  <r>
    <s v="Tubos Fluorescentes Tipo T8"/>
    <x v="0"/>
    <x v="0"/>
    <n v="379"/>
    <x v="0"/>
  </r>
  <r>
    <s v="Lámparas Fluorescentes Compactas"/>
    <x v="1"/>
    <x v="1"/>
    <n v="83"/>
    <x v="0"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48">
  <r>
    <s v="DIAGONAL 16 No. 104-51 SUPERCADE FONTIBON"/>
    <s v="2695849-7"/>
    <x v="0"/>
    <x v="0"/>
    <n v="5440"/>
  </r>
  <r>
    <s v="DIAGONAL 16 No. 104-51 SUPERCADE FONTIBON"/>
    <s v="2695849-7"/>
    <x v="0"/>
    <x v="1"/>
    <n v="5040"/>
  </r>
  <r>
    <s v="DIAGONAL 16 No. 104-51 SUPERCADE FONTIBON"/>
    <s v="2695849-7"/>
    <x v="0"/>
    <x v="2"/>
    <n v="5040"/>
  </r>
  <r>
    <s v="DIAGONAL 16 No. 104-51 SUPERCADE FONTIBON"/>
    <s v="2695849-7"/>
    <x v="0"/>
    <x v="3"/>
    <n v="0"/>
  </r>
  <r>
    <s v="DIAGONAL 16 No. 104-51 SUPERCADE FONTIBON"/>
    <s v="2695849-7"/>
    <x v="0"/>
    <x v="4"/>
    <n v="5920"/>
  </r>
  <r>
    <s v="DIAGONAL 16 No. 104-51 SUPERCADE FONTIBON"/>
    <s v="2695849-7"/>
    <x v="0"/>
    <x v="5"/>
    <n v="4880"/>
  </r>
  <r>
    <s v="DIAGONAL 16 No. 104-51 SUPERCADE FONTIBON"/>
    <s v="2695849-7"/>
    <x v="0"/>
    <x v="6"/>
    <n v="5360"/>
  </r>
  <r>
    <s v="DIAGONAL 16 No. 104-51 SUPERCADE FONTIBON"/>
    <s v="2695849-7"/>
    <x v="0"/>
    <x v="7"/>
    <n v="4640"/>
  </r>
  <r>
    <s v="DIAGONAL 16 No. 104-51 SUPERCADE FONTIBON"/>
    <s v="2695849-7"/>
    <x v="0"/>
    <x v="8"/>
    <n v="5440"/>
  </r>
  <r>
    <s v="DIAGONAL 16 No. 104-51 SUPERCADE FONTIBON"/>
    <s v="2695849-7"/>
    <x v="0"/>
    <x v="9"/>
    <n v="4880"/>
  </r>
  <r>
    <s v="DIAGONAL 16 No. 104-51 SUPERCADE FONTIBON"/>
    <s v="2695849-7"/>
    <x v="0"/>
    <x v="10"/>
    <n v="4960"/>
  </r>
  <r>
    <s v="DIAGONAL 16 No. 104-51 SUPERCADE FONTIBON"/>
    <s v="2695849-7"/>
    <x v="0"/>
    <x v="11"/>
    <n v="4480"/>
  </r>
  <r>
    <s v="DIAGONAL 16 No. 104-51 SUPERCADE FONTIBON"/>
    <s v="2695849-7"/>
    <x v="1"/>
    <x v="0"/>
    <n v="4800"/>
  </r>
  <r>
    <s v="DIAGONAL 16 No. 104-51 SUPERCADE FONTIBON"/>
    <s v="2695849-7"/>
    <x v="1"/>
    <x v="1"/>
    <n v="4800"/>
  </r>
  <r>
    <s v="DIAGONAL 16 No. 104-51 SUPERCADE FONTIBON"/>
    <s v="2695849-7"/>
    <x v="1"/>
    <x v="2"/>
    <n v="5760"/>
  </r>
  <r>
    <s v="DIAGONAL 16 No. 104-51 SUPERCADE FONTIBON"/>
    <s v="2695849-7"/>
    <x v="1"/>
    <x v="3"/>
    <n v="5600"/>
  </r>
  <r>
    <s v="DIAGONAL 16 No. 104-51 SUPERCADE FONTIBON"/>
    <s v="2695849-7"/>
    <x v="1"/>
    <x v="4"/>
    <n v="5040"/>
  </r>
  <r>
    <s v="DIAGONAL 16 No. 104-51 SUPERCADE FONTIBON"/>
    <s v="2695849-7"/>
    <x v="1"/>
    <x v="5"/>
    <n v="5280"/>
  </r>
  <r>
    <s v="DIAGONAL 16 No. 104-51 SUPERCADE FONTIBON"/>
    <s v="2695849-7"/>
    <x v="1"/>
    <x v="6"/>
    <n v="5200"/>
  </r>
  <r>
    <s v="DIAGONAL 16 No. 104-51 SUPERCADE FONTIBON"/>
    <s v="2695849-7"/>
    <x v="1"/>
    <x v="7"/>
    <n v="5120"/>
  </r>
  <r>
    <s v="DIAGONAL 16 No. 104-51 SUPERCADE FONTIBON"/>
    <s v="2695849-7"/>
    <x v="1"/>
    <x v="8"/>
    <n v="5280"/>
  </r>
  <r>
    <s v="DIAGONAL 16 No. 104-51 SUPERCADE FONTIBON"/>
    <s v="2695849-7"/>
    <x v="1"/>
    <x v="9"/>
    <n v="5840"/>
  </r>
  <r>
    <s v="DIAGONAL 16 No. 104-51 SUPERCADE FONTIBON"/>
    <s v="2695849-7"/>
    <x v="1"/>
    <x v="10"/>
    <n v="5200"/>
  </r>
  <r>
    <s v="DIAGONAL 16 No. 104-51 SUPERCADE FONTIBON"/>
    <s v="2695849-7"/>
    <x v="1"/>
    <x v="11"/>
    <n v="5200"/>
  </r>
  <r>
    <s v="DIAGONAL 16 No. 104-51 SUPERCADE FONTIBON"/>
    <s v="2695849-7"/>
    <x v="2"/>
    <x v="0"/>
    <n v="5120"/>
  </r>
  <r>
    <s v="DIAGONAL 16 No. 104-51 SUPERCADE FONTIBON"/>
    <s v="2695849-7"/>
    <x v="2"/>
    <x v="1"/>
    <n v="4800"/>
  </r>
  <r>
    <s v="DIAGONAL 16 No. 104-51 SUPERCADE FONTIBON"/>
    <s v="2695849-7"/>
    <x v="2"/>
    <x v="2"/>
    <n v="3840"/>
  </r>
  <r>
    <s v="DIAGONAL 16 No. 104-51 SUPERCADE FONTIBON"/>
    <s v="2695849-7"/>
    <x v="2"/>
    <x v="3"/>
    <n v="3360"/>
  </r>
  <r>
    <s v="DIAGONAL 16 No. 104-51 SUPERCADE FONTIBON"/>
    <s v="2695849-7"/>
    <x v="2"/>
    <x v="4"/>
    <n v="3600"/>
  </r>
  <r>
    <s v="DIAGONAL 16 No. 104-51 SUPERCADE FONTIBON"/>
    <s v="2695849-7"/>
    <x v="2"/>
    <x v="5"/>
    <n v="5280"/>
  </r>
  <r>
    <s v="DIAGONAL 16 No. 104-51 SUPERCADE FONTIBON"/>
    <s v="2695849-7"/>
    <x v="2"/>
    <x v="6"/>
    <n v="4000"/>
  </r>
  <r>
    <s v="DIAGONAL 16 No. 104-51 SUPERCADE FONTIBON"/>
    <s v="2695849-7"/>
    <x v="2"/>
    <x v="7"/>
    <n v="4080"/>
  </r>
  <r>
    <s v="DIAGONAL 16 No. 104-51 SUPERCADE FONTIBON"/>
    <s v="2695849-7"/>
    <x v="2"/>
    <x v="8"/>
    <n v="4000"/>
  </r>
  <r>
    <s v="DIAGONAL 16 No. 104-51 SUPERCADE FONTIBON"/>
    <s v="2695849-7"/>
    <x v="2"/>
    <x v="9"/>
    <n v="4320"/>
  </r>
  <r>
    <s v="DIAGONAL 16 No. 104-51 SUPERCADE FONTIBON"/>
    <s v="2695849-7"/>
    <x v="2"/>
    <x v="10"/>
    <n v="4000"/>
  </r>
  <r>
    <s v="DIAGONAL 16 No. 104-51 SUPERCADE FONTIBON"/>
    <s v="2695849-7"/>
    <x v="2"/>
    <x v="11"/>
    <n v="4080"/>
  </r>
  <r>
    <s v="DIAGONAL 16 No. 104-51 SUPERCADE FONTIBON"/>
    <s v="2695849-7"/>
    <x v="3"/>
    <x v="0"/>
    <n v="4000"/>
  </r>
  <r>
    <s v="DIAGONAL 16 No. 104-51 SUPERCADE FONTIBON"/>
    <s v="2695849-7"/>
    <x v="3"/>
    <x v="1"/>
    <n v="3680"/>
  </r>
  <r>
    <s v="DIAGONAL 16 No. 104-51 SUPERCADE FONTIBON"/>
    <s v="2695849-7"/>
    <x v="3"/>
    <x v="2"/>
    <n v="3680"/>
  </r>
  <r>
    <s v="DIAGONAL 16 No. 104-51 SUPERCADE FONTIBON"/>
    <s v="2695849-7"/>
    <x v="3"/>
    <x v="3"/>
    <n v="3680"/>
  </r>
  <r>
    <s v="DIAGONAL 16 No. 104-51 SUPERCADE FONTIBON"/>
    <s v="2695849-7"/>
    <x v="3"/>
    <x v="4"/>
    <n v="3537"/>
  </r>
  <r>
    <s v="DIAGONAL 16 No. 104-51 SUPERCADE FONTIBON"/>
    <s v="2695849-7"/>
    <x v="3"/>
    <x v="5"/>
    <n v="4169"/>
  </r>
  <r>
    <s v="DIAGONAL 16 No. 104-51 SUPERCADE FONTIBON"/>
    <s v="2695849-7"/>
    <x v="3"/>
    <x v="6"/>
    <n v="7760"/>
  </r>
  <r>
    <s v="DIAGONAL 16 No. 104-51 SUPERCADE FONTIBON"/>
    <s v="2695849-7"/>
    <x v="3"/>
    <x v="7"/>
    <n v="3520"/>
  </r>
  <r>
    <s v="DIAGONAL 16 No. 104-51 SUPERCADE FONTIBON"/>
    <s v="2695849-7"/>
    <x v="3"/>
    <x v="8"/>
    <n v="3120"/>
  </r>
  <r>
    <s v="DIAGONAL 16 No. 104-51 SUPERCADE FONTIBON"/>
    <s v="2695849-7"/>
    <x v="3"/>
    <x v="9"/>
    <n v="3520"/>
  </r>
  <r>
    <s v="DIAGONAL 16 No. 104-51 SUPERCADE FONTIBON"/>
    <s v="2695849-7"/>
    <x v="3"/>
    <x v="10"/>
    <n v="3360"/>
  </r>
  <r>
    <s v="DIAGONAL 16 No. 104-51 SUPERCADE FONTIBON"/>
    <s v="2695849-7"/>
    <x v="3"/>
    <x v="11"/>
    <n v="3200"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75">
  <r>
    <x v="0"/>
    <x v="0"/>
    <x v="0"/>
    <n v="28"/>
    <s v="Zona 1"/>
    <x v="0"/>
  </r>
  <r>
    <x v="1"/>
    <x v="1"/>
    <x v="1"/>
    <n v="2"/>
    <s v="Zona 1"/>
    <x v="0"/>
  </r>
  <r>
    <x v="2"/>
    <x v="2"/>
    <x v="2"/>
    <n v="2"/>
    <s v="Zona 1"/>
    <x v="0"/>
  </r>
  <r>
    <x v="2"/>
    <x v="2"/>
    <x v="3"/>
    <n v="37"/>
    <s v="Zona 1"/>
    <x v="0"/>
  </r>
  <r>
    <x v="2"/>
    <x v="3"/>
    <x v="4"/>
    <n v="4"/>
    <s v="Zona 1"/>
    <x v="0"/>
  </r>
  <r>
    <x v="2"/>
    <x v="3"/>
    <x v="5"/>
    <n v="9"/>
    <s v="Zona 1"/>
    <x v="0"/>
  </r>
  <r>
    <x v="3"/>
    <x v="4"/>
    <x v="6"/>
    <n v="3"/>
    <s v="Zona 1"/>
    <x v="0"/>
  </r>
  <r>
    <x v="4"/>
    <x v="5"/>
    <x v="7"/>
    <n v="4"/>
    <s v="Zona 1"/>
    <x v="0"/>
  </r>
  <r>
    <x v="5"/>
    <x v="3"/>
    <x v="8"/>
    <n v="0"/>
    <s v="Zona 1"/>
    <x v="0"/>
  </r>
  <r>
    <x v="2"/>
    <x v="2"/>
    <x v="9"/>
    <n v="0"/>
    <s v="Zona 1"/>
    <x v="0"/>
  </r>
  <r>
    <x v="2"/>
    <x v="2"/>
    <x v="10"/>
    <n v="0"/>
    <s v="Zona 1"/>
    <x v="0"/>
  </r>
  <r>
    <x v="2"/>
    <x v="2"/>
    <x v="11"/>
    <n v="0"/>
    <s v="Zona 1"/>
    <x v="0"/>
  </r>
  <r>
    <x v="6"/>
    <x v="6"/>
    <x v="12"/>
    <n v="0"/>
    <s v="Zona 1"/>
    <x v="0"/>
  </r>
  <r>
    <x v="1"/>
    <x v="1"/>
    <x v="13"/>
    <n v="0"/>
    <s v="Zona 1"/>
    <x v="0"/>
  </r>
  <r>
    <x v="7"/>
    <x v="7"/>
    <x v="14"/>
    <n v="0"/>
    <s v="Zona 1"/>
    <x v="0"/>
  </r>
  <r>
    <x v="0"/>
    <x v="0"/>
    <x v="0"/>
    <n v="0"/>
    <s v="Zona 2"/>
    <x v="0"/>
  </r>
  <r>
    <x v="1"/>
    <x v="1"/>
    <x v="1"/>
    <n v="36"/>
    <s v="Zona 2"/>
    <x v="0"/>
  </r>
  <r>
    <x v="2"/>
    <x v="2"/>
    <x v="2"/>
    <n v="312"/>
    <s v="Zona 2"/>
    <x v="0"/>
  </r>
  <r>
    <x v="2"/>
    <x v="2"/>
    <x v="3"/>
    <n v="0"/>
    <s v="Zona 2"/>
    <x v="0"/>
  </r>
  <r>
    <x v="2"/>
    <x v="3"/>
    <x v="4"/>
    <n v="0"/>
    <s v="Zona 2"/>
    <x v="0"/>
  </r>
  <r>
    <x v="2"/>
    <x v="3"/>
    <x v="5"/>
    <n v="0"/>
    <s v="Zona 2"/>
    <x v="0"/>
  </r>
  <r>
    <x v="3"/>
    <x v="4"/>
    <x v="6"/>
    <n v="7"/>
    <s v="Zona 2"/>
    <x v="0"/>
  </r>
  <r>
    <x v="4"/>
    <x v="5"/>
    <x v="7"/>
    <n v="4"/>
    <s v="Zona 2"/>
    <x v="0"/>
  </r>
  <r>
    <x v="5"/>
    <x v="3"/>
    <x v="8"/>
    <n v="0"/>
    <s v="Zona 2"/>
    <x v="0"/>
  </r>
  <r>
    <x v="2"/>
    <x v="2"/>
    <x v="9"/>
    <n v="0"/>
    <s v="Zona 2"/>
    <x v="0"/>
  </r>
  <r>
    <x v="2"/>
    <x v="2"/>
    <x v="10"/>
    <n v="0"/>
    <s v="Zona 2"/>
    <x v="0"/>
  </r>
  <r>
    <x v="2"/>
    <x v="2"/>
    <x v="11"/>
    <n v="0"/>
    <s v="Zona 2"/>
    <x v="0"/>
  </r>
  <r>
    <x v="6"/>
    <x v="6"/>
    <x v="12"/>
    <n v="0"/>
    <s v="Zona 2"/>
    <x v="0"/>
  </r>
  <r>
    <x v="1"/>
    <x v="1"/>
    <x v="13"/>
    <n v="0"/>
    <s v="Zona 2"/>
    <x v="0"/>
  </r>
  <r>
    <x v="7"/>
    <x v="7"/>
    <x v="14"/>
    <n v="0"/>
    <s v="Zona 2"/>
    <x v="0"/>
  </r>
  <r>
    <x v="0"/>
    <x v="0"/>
    <x v="0"/>
    <n v="0"/>
    <s v="Zona 3"/>
    <x v="0"/>
  </r>
  <r>
    <x v="1"/>
    <x v="1"/>
    <x v="1"/>
    <n v="19"/>
    <s v="Zona 3"/>
    <x v="0"/>
  </r>
  <r>
    <x v="2"/>
    <x v="2"/>
    <x v="2"/>
    <n v="44"/>
    <s v="Zona 3"/>
    <x v="0"/>
  </r>
  <r>
    <x v="2"/>
    <x v="2"/>
    <x v="3"/>
    <n v="0"/>
    <s v="Zona 3"/>
    <x v="0"/>
  </r>
  <r>
    <x v="2"/>
    <x v="3"/>
    <x v="4"/>
    <n v="0"/>
    <s v="Zona 3"/>
    <x v="0"/>
  </r>
  <r>
    <x v="2"/>
    <x v="3"/>
    <x v="5"/>
    <n v="0"/>
    <s v="Zona 3"/>
    <x v="0"/>
  </r>
  <r>
    <x v="3"/>
    <x v="4"/>
    <x v="6"/>
    <n v="16"/>
    <s v="Zona 3"/>
    <x v="0"/>
  </r>
  <r>
    <x v="4"/>
    <x v="5"/>
    <x v="7"/>
    <n v="0"/>
    <s v="Zona 3"/>
    <x v="0"/>
  </r>
  <r>
    <x v="5"/>
    <x v="3"/>
    <x v="8"/>
    <n v="3"/>
    <s v="Zona 3"/>
    <x v="0"/>
  </r>
  <r>
    <x v="2"/>
    <x v="2"/>
    <x v="9"/>
    <n v="73"/>
    <s v="Zona 3"/>
    <x v="0"/>
  </r>
  <r>
    <x v="2"/>
    <x v="2"/>
    <x v="10"/>
    <n v="25"/>
    <s v="Zona 3"/>
    <x v="0"/>
  </r>
  <r>
    <x v="2"/>
    <x v="2"/>
    <x v="11"/>
    <n v="25"/>
    <s v="Zona 3"/>
    <x v="0"/>
  </r>
  <r>
    <x v="6"/>
    <x v="6"/>
    <x v="12"/>
    <n v="1"/>
    <s v="Zona 3"/>
    <x v="0"/>
  </r>
  <r>
    <x v="1"/>
    <x v="1"/>
    <x v="13"/>
    <n v="0"/>
    <s v="Zona 3"/>
    <x v="0"/>
  </r>
  <r>
    <x v="7"/>
    <x v="7"/>
    <x v="14"/>
    <n v="0"/>
    <s v="Zona 3"/>
    <x v="0"/>
  </r>
  <r>
    <x v="0"/>
    <x v="0"/>
    <x v="0"/>
    <n v="0"/>
    <s v="Zona 4"/>
    <x v="0"/>
  </r>
  <r>
    <x v="1"/>
    <x v="1"/>
    <x v="1"/>
    <n v="20"/>
    <s v="Zona 4"/>
    <x v="0"/>
  </r>
  <r>
    <x v="2"/>
    <x v="2"/>
    <x v="2"/>
    <n v="16"/>
    <s v="Zona 4"/>
    <x v="0"/>
  </r>
  <r>
    <x v="2"/>
    <x v="2"/>
    <x v="3"/>
    <n v="3"/>
    <s v="Zona 4"/>
    <x v="0"/>
  </r>
  <r>
    <x v="2"/>
    <x v="3"/>
    <x v="4"/>
    <n v="0"/>
    <s v="Zona 4"/>
    <x v="0"/>
  </r>
  <r>
    <x v="2"/>
    <x v="3"/>
    <x v="5"/>
    <n v="0"/>
    <s v="Zona 4"/>
    <x v="0"/>
  </r>
  <r>
    <x v="3"/>
    <x v="4"/>
    <x v="6"/>
    <n v="12"/>
    <s v="Zona 4"/>
    <x v="0"/>
  </r>
  <r>
    <x v="4"/>
    <x v="5"/>
    <x v="7"/>
    <n v="2"/>
    <s v="Zona 4"/>
    <x v="0"/>
  </r>
  <r>
    <x v="5"/>
    <x v="3"/>
    <x v="8"/>
    <n v="0"/>
    <s v="Zona 4"/>
    <x v="0"/>
  </r>
  <r>
    <x v="2"/>
    <x v="2"/>
    <x v="9"/>
    <n v="0"/>
    <s v="Zona 4"/>
    <x v="0"/>
  </r>
  <r>
    <x v="2"/>
    <x v="2"/>
    <x v="10"/>
    <n v="30"/>
    <s v="Zona 4"/>
    <x v="0"/>
  </r>
  <r>
    <x v="2"/>
    <x v="2"/>
    <x v="11"/>
    <n v="63"/>
    <s v="Zona 4"/>
    <x v="0"/>
  </r>
  <r>
    <x v="6"/>
    <x v="6"/>
    <x v="12"/>
    <n v="0"/>
    <s v="Zona 4"/>
    <x v="0"/>
  </r>
  <r>
    <x v="1"/>
    <x v="1"/>
    <x v="13"/>
    <n v="1"/>
    <s v="Zona 4"/>
    <x v="0"/>
  </r>
  <r>
    <x v="7"/>
    <x v="7"/>
    <x v="14"/>
    <n v="16"/>
    <s v="Zona 4"/>
    <x v="0"/>
  </r>
  <r>
    <x v="0"/>
    <x v="0"/>
    <x v="0"/>
    <n v="0"/>
    <s v="Zona 5"/>
    <x v="0"/>
  </r>
  <r>
    <x v="1"/>
    <x v="1"/>
    <x v="1"/>
    <n v="0"/>
    <s v="Zona 5"/>
    <x v="0"/>
  </r>
  <r>
    <x v="2"/>
    <x v="2"/>
    <x v="2"/>
    <n v="0"/>
    <s v="Zona 5"/>
    <x v="0"/>
  </r>
  <r>
    <x v="2"/>
    <x v="2"/>
    <x v="3"/>
    <n v="74"/>
    <s v="Zona 5"/>
    <x v="0"/>
  </r>
  <r>
    <x v="2"/>
    <x v="3"/>
    <x v="4"/>
    <n v="0"/>
    <s v="Zona 5"/>
    <x v="0"/>
  </r>
  <r>
    <x v="2"/>
    <x v="3"/>
    <x v="5"/>
    <n v="0"/>
    <s v="Zona 5"/>
    <x v="0"/>
  </r>
  <r>
    <x v="3"/>
    <x v="4"/>
    <x v="6"/>
    <n v="1"/>
    <s v="Zona 5"/>
    <x v="0"/>
  </r>
  <r>
    <x v="4"/>
    <x v="5"/>
    <x v="7"/>
    <n v="0"/>
    <s v="Zona 5"/>
    <x v="0"/>
  </r>
  <r>
    <x v="5"/>
    <x v="3"/>
    <x v="8"/>
    <n v="0"/>
    <s v="Zona 5"/>
    <x v="0"/>
  </r>
  <r>
    <x v="2"/>
    <x v="2"/>
    <x v="9"/>
    <n v="0"/>
    <s v="Zona 5"/>
    <x v="0"/>
  </r>
  <r>
    <x v="2"/>
    <x v="2"/>
    <x v="10"/>
    <n v="0"/>
    <s v="Zona 5"/>
    <x v="0"/>
  </r>
  <r>
    <x v="2"/>
    <x v="2"/>
    <x v="11"/>
    <n v="20"/>
    <s v="Zona 5"/>
    <x v="0"/>
  </r>
  <r>
    <x v="6"/>
    <x v="6"/>
    <x v="12"/>
    <n v="0"/>
    <s v="Zona 5"/>
    <x v="0"/>
  </r>
  <r>
    <x v="1"/>
    <x v="1"/>
    <x v="13"/>
    <n v="0"/>
    <s v="Zona 5"/>
    <x v="0"/>
  </r>
  <r>
    <x v="7"/>
    <x v="7"/>
    <x v="14"/>
    <n v="0"/>
    <s v="Zona 5"/>
    <x v="0"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384">
  <r>
    <s v="Z1 AVDA. SUBA No. 118 No. 33B-10 "/>
    <s v="0760819-8"/>
    <x v="0"/>
    <x v="0"/>
    <n v="1602"/>
  </r>
  <r>
    <s v="Z1 AVDA. SUBA No. 118 No. 33B-10 "/>
    <s v="0760819-8"/>
    <x v="0"/>
    <x v="1"/>
    <n v="1240"/>
  </r>
  <r>
    <s v="Z1 AVDA. SUBA No. 118 No. 33B-10 "/>
    <s v="0760819-8"/>
    <x v="0"/>
    <x v="2"/>
    <n v="1163"/>
  </r>
  <r>
    <s v="Z1 AVDA. SUBA No. 118 No. 33B-10 "/>
    <s v="0760819-8"/>
    <x v="0"/>
    <x v="3"/>
    <n v="0"/>
  </r>
  <r>
    <s v="Z1 AVDA. SUBA No. 118 No. 33B-10 "/>
    <s v="0760819-8"/>
    <x v="0"/>
    <x v="4"/>
    <n v="1529"/>
  </r>
  <r>
    <s v="Z1 AVDA. SUBA No. 118 No. 33B-10 "/>
    <s v="0760819-8"/>
    <x v="0"/>
    <x v="5"/>
    <n v="1181"/>
  </r>
  <r>
    <s v="Z1 AVDA. SUBA No. 118 No. 33B-10 "/>
    <s v="0760819-8"/>
    <x v="0"/>
    <x v="6"/>
    <n v="1116"/>
  </r>
  <r>
    <s v="Z1 AVDA. SUBA No. 118 No. 33B-10 "/>
    <s v="0760819-8"/>
    <x v="0"/>
    <x v="7"/>
    <n v="1154"/>
  </r>
  <r>
    <s v="Z1 AVDA. SUBA No. 118 No. 33B-10 "/>
    <s v="0760819-8"/>
    <x v="0"/>
    <x v="8"/>
    <n v="1146"/>
  </r>
  <r>
    <s v="Z1 AVDA. SUBA No. 118 No. 33B-10 "/>
    <s v="0760819-8"/>
    <x v="0"/>
    <x v="9"/>
    <n v="1049"/>
  </r>
  <r>
    <s v="Z1 AVDA. SUBA No. 118 No. 33B-10 "/>
    <s v="0760819-8"/>
    <x v="0"/>
    <x v="10"/>
    <n v="1062"/>
  </r>
  <r>
    <s v="Z1 AVDA. SUBA No. 118 No. 33B-10 "/>
    <s v="0760819-8"/>
    <x v="0"/>
    <x v="11"/>
    <n v="1024"/>
  </r>
  <r>
    <s v="Z1 AVDA. SUBA No. 118 No. 33B-10 "/>
    <s v="0760819-8"/>
    <x v="1"/>
    <x v="0"/>
    <n v="1111"/>
  </r>
  <r>
    <s v="Z1 AVDA. SUBA No. 118 No. 33B-10 "/>
    <s v="0760819-8"/>
    <x v="1"/>
    <x v="1"/>
    <n v="1111"/>
  </r>
  <r>
    <s v="Z1 AVDA. SUBA No. 118 No. 33B-10 "/>
    <s v="0760819-8"/>
    <x v="1"/>
    <x v="2"/>
    <n v="1043"/>
  </r>
  <r>
    <s v="Z1 AVDA. SUBA No. 118 No. 33B-10 "/>
    <s v="0760819-8"/>
    <x v="1"/>
    <x v="3"/>
    <n v="1018"/>
  </r>
  <r>
    <s v="Z1 AVDA. SUBA No. 118 No. 33B-10 "/>
    <s v="0760819-8"/>
    <x v="1"/>
    <x v="4"/>
    <n v="1056"/>
  </r>
  <r>
    <s v="Z1 AVDA. SUBA No. 118 No. 33B-10 "/>
    <s v="0760819-8"/>
    <x v="1"/>
    <x v="5"/>
    <n v="1054"/>
  </r>
  <r>
    <s v="Z1 AVDA. SUBA No. 118 No. 33B-10 "/>
    <s v="0760819-8"/>
    <x v="1"/>
    <x v="6"/>
    <n v="1045"/>
  </r>
  <r>
    <s v="Z1 AVDA. SUBA No. 118 No. 33B-10 "/>
    <s v="0760819-8"/>
    <x v="1"/>
    <x v="7"/>
    <n v="1119"/>
  </r>
  <r>
    <s v="Z1 AVDA. SUBA No. 118 No. 33B-10 "/>
    <s v="0760819-8"/>
    <x v="1"/>
    <x v="8"/>
    <n v="1075"/>
  </r>
  <r>
    <s v="Z1 AVDA. SUBA No. 118 No. 33B-10 "/>
    <s v="0760819-8"/>
    <x v="1"/>
    <x v="9"/>
    <n v="1145"/>
  </r>
  <r>
    <s v="Z1 AVDA. SUBA No. 118 No. 33B-10 "/>
    <s v="0760819-8"/>
    <x v="1"/>
    <x v="10"/>
    <n v="1095"/>
  </r>
  <r>
    <s v="Z1 AVDA. SUBA No. 118 No. 33B-10 "/>
    <s v="0760819-8"/>
    <x v="1"/>
    <x v="11"/>
    <n v="1066"/>
  </r>
  <r>
    <s v="Z1 AVDA. SUBA No. 118 No. 33B-10 "/>
    <s v="0760819-8"/>
    <x v="2"/>
    <x v="0"/>
    <n v="1105"/>
  </r>
  <r>
    <s v="Z1 AVDA. SUBA No. 118 No. 33B-10 "/>
    <s v="0760819-8"/>
    <x v="2"/>
    <x v="1"/>
    <n v="1066"/>
  </r>
  <r>
    <s v="Z1 AVDA. SUBA No. 118 No. 33B-10 "/>
    <s v="0760819-8"/>
    <x v="2"/>
    <x v="2"/>
    <n v="1062"/>
  </r>
  <r>
    <s v="Z1 AVDA. SUBA No. 118 No. 33B-10 "/>
    <s v="0760819-8"/>
    <x v="2"/>
    <x v="3"/>
    <n v="865"/>
  </r>
  <r>
    <s v="Z1 AVDA. SUBA No. 118 No. 33B-10 "/>
    <s v="0760819-8"/>
    <x v="2"/>
    <x v="4"/>
    <n v="956"/>
  </r>
  <r>
    <s v="Z1 AVDA. SUBA No. 118 No. 33B-10 "/>
    <s v="0760819-8"/>
    <x v="2"/>
    <x v="5"/>
    <n v="977"/>
  </r>
  <r>
    <s v="Z1 AVDA. SUBA No. 118 No. 33B-10 "/>
    <s v="0760819-8"/>
    <x v="2"/>
    <x v="6"/>
    <n v="1004"/>
  </r>
  <r>
    <s v="Z1 AVDA. SUBA No. 118 No. 33B-10 "/>
    <s v="0760819-8"/>
    <x v="2"/>
    <x v="7"/>
    <n v="1014"/>
  </r>
  <r>
    <s v="Z1 AVDA. SUBA No. 118 No. 33B-10 "/>
    <s v="0760819-8"/>
    <x v="2"/>
    <x v="8"/>
    <n v="991"/>
  </r>
  <r>
    <s v="Z1 AVDA. SUBA No. 118 No. 33B-10 "/>
    <s v="0760819-8"/>
    <x v="2"/>
    <x v="9"/>
    <n v="1018"/>
  </r>
  <r>
    <s v="Z1 AVDA. SUBA No. 118 No. 33B-10 "/>
    <s v="0760819-8"/>
    <x v="2"/>
    <x v="10"/>
    <n v="998"/>
  </r>
  <r>
    <s v="Z1 AVDA. SUBA No. 118 No. 33B-10 "/>
    <s v="0760819-8"/>
    <x v="2"/>
    <x v="11"/>
    <n v="1167"/>
  </r>
  <r>
    <s v="Z1 AVDA. SUBA No. 118 No. 33B-10 "/>
    <s v="0760819-8"/>
    <x v="3"/>
    <x v="0"/>
    <n v="1056"/>
  </r>
  <r>
    <s v="Z1 AVDA. SUBA No. 118 No. 33B-10 "/>
    <s v="0760819-8"/>
    <x v="3"/>
    <x v="1"/>
    <n v="1056"/>
  </r>
  <r>
    <s v="Z1 AVDA. SUBA No. 118 No. 33B-10 "/>
    <s v="0760819-8"/>
    <x v="3"/>
    <x v="2"/>
    <n v="1096"/>
  </r>
  <r>
    <s v="Z1 AVDA. SUBA No. 118 No. 33B-10 "/>
    <s v="0760819-8"/>
    <x v="3"/>
    <x v="3"/>
    <n v="1101"/>
  </r>
  <r>
    <s v="Z1 AVDA. SUBA No. 118 No. 33B-10 "/>
    <s v="0760819-8"/>
    <x v="3"/>
    <x v="4"/>
    <n v="921"/>
  </r>
  <r>
    <s v="Z1 AVDA. SUBA No. 118 No. 33B-10 "/>
    <s v="0760819-8"/>
    <x v="3"/>
    <x v="5"/>
    <n v="1036"/>
  </r>
  <r>
    <s v="Z1 AVDA. SUBA No. 118 No. 33B-10 "/>
    <s v="0760819-8"/>
    <x v="3"/>
    <x v="6"/>
    <n v="881"/>
  </r>
  <r>
    <s v="Z1 AVDA. SUBA No. 118 No. 33B-10 "/>
    <s v="0760819-8"/>
    <x v="3"/>
    <x v="7"/>
    <n v="814"/>
  </r>
  <r>
    <s v="Z1 AVDA. SUBA No. 118 No. 33B-10 "/>
    <s v="0760819-8"/>
    <x v="3"/>
    <x v="8"/>
    <n v="741"/>
  </r>
  <r>
    <s v="Z1 AVDA. SUBA No. 118 No. 33B-10 "/>
    <s v="0760819-8"/>
    <x v="3"/>
    <x v="9"/>
    <n v="841"/>
  </r>
  <r>
    <s v="Z1 AVDA. SUBA No. 118 No. 33B-10 "/>
    <s v="0760819-8"/>
    <x v="3"/>
    <x v="10"/>
    <n v="830"/>
  </r>
  <r>
    <s v="Z1 AVDA. SUBA No. 118 No. 33B-10 "/>
    <s v="0760819-8"/>
    <x v="3"/>
    <x v="11"/>
    <n v="878"/>
  </r>
  <r>
    <s v="Z2 CARRERA 7 No. 33-57"/>
    <s v="0439121-1"/>
    <x v="0"/>
    <x v="0"/>
    <n v="3666"/>
  </r>
  <r>
    <s v="Z2 CARRERA 7 No. 33-57"/>
    <s v="0439121-1"/>
    <x v="0"/>
    <x v="1"/>
    <n v="3039"/>
  </r>
  <r>
    <s v="Z2 CARRERA 7 No. 33-57"/>
    <s v="0439121-1"/>
    <x v="0"/>
    <x v="2"/>
    <n v="2719"/>
  </r>
  <r>
    <s v="Z2 CARRERA 7 No. 33-57"/>
    <s v="0439121-1"/>
    <x v="0"/>
    <x v="3"/>
    <n v="1861"/>
  </r>
  <r>
    <s v="Z2 CARRERA 7 No. 33-57"/>
    <s v="0439121-1"/>
    <x v="0"/>
    <x v="4"/>
    <n v="3054"/>
  </r>
  <r>
    <s v="Z2 CARRERA 7 No. 33-57"/>
    <s v="0439121-1"/>
    <x v="0"/>
    <x v="5"/>
    <n v="2804"/>
  </r>
  <r>
    <s v="Z2 CARRERA 7 No. 33-57"/>
    <s v="0439121-1"/>
    <x v="0"/>
    <x v="6"/>
    <n v="2790"/>
  </r>
  <r>
    <s v="Z2 CARRERA 7 No. 33-57"/>
    <s v="0439121-1"/>
    <x v="0"/>
    <x v="7"/>
    <n v="2948"/>
  </r>
  <r>
    <s v="Z2 CARRERA 7 No. 33-57"/>
    <s v="0439121-1"/>
    <x v="0"/>
    <x v="8"/>
    <n v="2926"/>
  </r>
  <r>
    <s v="Z2 CARRERA 7 No. 33-57"/>
    <s v="0439121-1"/>
    <x v="0"/>
    <x v="9"/>
    <n v="2699"/>
  </r>
  <r>
    <s v="Z2 CARRERA 7 No. 33-57"/>
    <s v="0439121-1"/>
    <x v="0"/>
    <x v="10"/>
    <n v="2611"/>
  </r>
  <r>
    <s v="Z2 CARRERA 7 No. 33-57"/>
    <s v="0439121-1"/>
    <x v="0"/>
    <x v="11"/>
    <n v="2724"/>
  </r>
  <r>
    <s v="Z2 CARRERA 7 No. 33-57"/>
    <s v="0439121-1"/>
    <x v="1"/>
    <x v="0"/>
    <n v="2780"/>
  </r>
  <r>
    <s v="Z2 CARRERA 7 No. 33-57"/>
    <s v="0439121-1"/>
    <x v="1"/>
    <x v="1"/>
    <n v="2780"/>
  </r>
  <r>
    <s v="Z2 CARRERA 7 No. 33-57"/>
    <s v="0439121-1"/>
    <x v="1"/>
    <x v="2"/>
    <n v="2686"/>
  </r>
  <r>
    <s v="Z2 CARRERA 7 No. 33-57"/>
    <s v="0439121-1"/>
    <x v="1"/>
    <x v="3"/>
    <n v="2413"/>
  </r>
  <r>
    <s v="Z2 CARRERA 7 No. 33-57"/>
    <s v="0439121-1"/>
    <x v="1"/>
    <x v="4"/>
    <n v="2625"/>
  </r>
  <r>
    <s v="Z2 CARRERA 7 No. 33-57"/>
    <s v="0439121-1"/>
    <x v="1"/>
    <x v="5"/>
    <n v="2636"/>
  </r>
  <r>
    <s v="Z2 CARRERA 7 No. 33-57"/>
    <s v="0439121-1"/>
    <x v="1"/>
    <x v="6"/>
    <n v="2285"/>
  </r>
  <r>
    <s v="Z2 CARRERA 7 No. 33-57"/>
    <s v="0439121-1"/>
    <x v="1"/>
    <x v="7"/>
    <n v="2516"/>
  </r>
  <r>
    <s v="Z2 CARRERA 7 No. 33-57"/>
    <s v="0439121-1"/>
    <x v="1"/>
    <x v="8"/>
    <n v="2623"/>
  </r>
  <r>
    <s v="Z2 CARRERA 7 No. 33-57"/>
    <s v="0439121-1"/>
    <x v="1"/>
    <x v="9"/>
    <n v="2179"/>
  </r>
  <r>
    <s v="Z2 CARRERA 7 No. 33-57"/>
    <s v="0439121-1"/>
    <x v="1"/>
    <x v="10"/>
    <n v="2146"/>
  </r>
  <r>
    <s v="Z2 CARRERA 7 No. 33-57"/>
    <s v="0439121-1"/>
    <x v="1"/>
    <x v="11"/>
    <n v="2211"/>
  </r>
  <r>
    <s v="Z2 CARRERA 7 No. 33-57"/>
    <s v="0439121-1"/>
    <x v="2"/>
    <x v="0"/>
    <n v="2201"/>
  </r>
  <r>
    <s v="Z2 CARRERA 7 No. 33-57"/>
    <s v="0439121-1"/>
    <x v="2"/>
    <x v="1"/>
    <n v="2088"/>
  </r>
  <r>
    <s v="Z2 CARRERA 7 No. 33-57"/>
    <s v="0439121-1"/>
    <x v="2"/>
    <x v="2"/>
    <n v="1899"/>
  </r>
  <r>
    <s v="Z2 CARRERA 7 No. 33-57"/>
    <s v="0439121-1"/>
    <x v="2"/>
    <x v="3"/>
    <n v="1717"/>
  </r>
  <r>
    <s v="Z2 CARRERA 7 No. 33-57"/>
    <s v="0439121-1"/>
    <x v="2"/>
    <x v="4"/>
    <n v="1806"/>
  </r>
  <r>
    <s v="Z2 CARRERA 7 No. 33-57"/>
    <s v="0439121-1"/>
    <x v="2"/>
    <x v="5"/>
    <n v="1904"/>
  </r>
  <r>
    <s v="Z2 CARRERA 7 No. 33-57"/>
    <s v="0439121-1"/>
    <x v="2"/>
    <x v="6"/>
    <n v="1800"/>
  </r>
  <r>
    <s v="Z2 CARRERA 7 No. 33-57"/>
    <s v="0439121-1"/>
    <x v="2"/>
    <x v="7"/>
    <n v="1804"/>
  </r>
  <r>
    <s v="Z2 CARRERA 7 No. 33-57"/>
    <s v="0439121-1"/>
    <x v="2"/>
    <x v="8"/>
    <n v="2066"/>
  </r>
  <r>
    <s v="Z2 CARRERA 7 No. 33-57"/>
    <s v="0439121-1"/>
    <x v="2"/>
    <x v="9"/>
    <n v="2081"/>
  </r>
  <r>
    <s v="Z2 CARRERA 7 No. 33-57"/>
    <s v="0439121-1"/>
    <x v="2"/>
    <x v="10"/>
    <n v="2100"/>
  </r>
  <r>
    <s v="Z2 CARRERA 7 No. 33-57"/>
    <s v="0439121-1"/>
    <x v="2"/>
    <x v="11"/>
    <n v="2105"/>
  </r>
  <r>
    <s v="Z2 CARRERA 7 No. 33-57"/>
    <s v="0439121-1"/>
    <x v="3"/>
    <x v="0"/>
    <n v="2179"/>
  </r>
  <r>
    <s v="Z2 CARRERA 7 No. 33-57"/>
    <s v="0439121-1"/>
    <x v="3"/>
    <x v="1"/>
    <n v="2141"/>
  </r>
  <r>
    <s v="Z2 CARRERA 7 No. 33-57"/>
    <s v="0439121-1"/>
    <x v="3"/>
    <x v="2"/>
    <n v="2242"/>
  </r>
  <r>
    <s v="Z2 CARRERA 7 No. 33-57"/>
    <s v="0439121-1"/>
    <x v="3"/>
    <x v="3"/>
    <n v="2413"/>
  </r>
  <r>
    <s v="Z2 CARRERA 7 No. 33-57"/>
    <s v="0439121-1"/>
    <x v="3"/>
    <x v="4"/>
    <n v="2532"/>
  </r>
  <r>
    <s v="Z2 CARRERA 7 No. 33-57"/>
    <s v="0439121-1"/>
    <x v="3"/>
    <x v="5"/>
    <n v="2021"/>
  </r>
  <r>
    <s v="Z2 CARRERA 7 No. 33-57"/>
    <s v="0439121-1"/>
    <x v="3"/>
    <x v="6"/>
    <n v="2144"/>
  </r>
  <r>
    <s v="Z2 CARRERA 7 No. 33-57"/>
    <s v="0439121-1"/>
    <x v="3"/>
    <x v="7"/>
    <n v="2421"/>
  </r>
  <r>
    <s v="Z2 CARRERA 7 No. 33-57"/>
    <s v="0439121-1"/>
    <x v="3"/>
    <x v="8"/>
    <n v="2242"/>
  </r>
  <r>
    <s v="Z2 CARRERA 7 No. 33-57"/>
    <s v="0439121-1"/>
    <x v="3"/>
    <x v="9"/>
    <n v="2294"/>
  </r>
  <r>
    <s v="Z2 CARRERA 7 No. 33-57"/>
    <s v="0439121-1"/>
    <x v="3"/>
    <x v="10"/>
    <n v="2558"/>
  </r>
  <r>
    <s v="Z2 CARRERA 7 No. 33-57"/>
    <s v="0439121-1"/>
    <x v="3"/>
    <x v="11"/>
    <n v="2303"/>
  </r>
  <r>
    <s v="Z3 SEDE ADMINISTRATIVA"/>
    <n v="142"/>
    <x v="0"/>
    <x v="0"/>
    <n v="215648.6"/>
  </r>
  <r>
    <s v="Z3 SEDE ADMINISTRATIVA"/>
    <n v="142"/>
    <x v="0"/>
    <x v="1"/>
    <n v="201333.6"/>
  </r>
  <r>
    <s v="Z3 SEDE ADMINISTRATIVA"/>
    <n v="142"/>
    <x v="0"/>
    <x v="2"/>
    <n v="219127.4"/>
  </r>
  <r>
    <s v="Z3 SEDE ADMINISTRATIVA"/>
    <n v="142"/>
    <x v="0"/>
    <x v="3"/>
    <n v="205888.3"/>
  </r>
  <r>
    <s v="Z3 SEDE ADMINISTRATIVA"/>
    <n v="142"/>
    <x v="0"/>
    <x v="4"/>
    <n v="204544.8"/>
  </r>
  <r>
    <s v="Z3 SEDE ADMINISTRATIVA"/>
    <n v="142"/>
    <x v="0"/>
    <x v="5"/>
    <n v="194727.6"/>
  </r>
  <r>
    <s v="Z3 SEDE ADMINISTRATIVA"/>
    <n v="142"/>
    <x v="0"/>
    <x v="6"/>
    <n v="206816.3"/>
  </r>
  <r>
    <s v="Z3 SEDE ADMINISTRATIVA"/>
    <n v="142"/>
    <x v="0"/>
    <x v="7"/>
    <n v="194138.2"/>
  </r>
  <r>
    <s v="Z3 SEDE ADMINISTRATIVA"/>
    <n v="142"/>
    <x v="0"/>
    <x v="8"/>
    <n v="198791.4"/>
  </r>
  <r>
    <s v="Z3 SEDE ADMINISTRATIVA"/>
    <n v="142"/>
    <x v="0"/>
    <x v="9"/>
    <n v="203999"/>
  </r>
  <r>
    <s v="Z3 SEDE ADMINISTRATIVA"/>
    <n v="142"/>
    <x v="0"/>
    <x v="10"/>
    <n v="191077.4"/>
  </r>
  <r>
    <s v="Z3 SEDE ADMINISTRATIVA"/>
    <n v="142"/>
    <x v="0"/>
    <x v="11"/>
    <n v="190064.5"/>
  </r>
  <r>
    <s v="Z3 SEDE ADMINISTRATIVA"/>
    <n v="142"/>
    <x v="1"/>
    <x v="0"/>
    <n v="186426.2"/>
  </r>
  <r>
    <s v="Z3 SEDE ADMINISTRATIVA"/>
    <n v="142"/>
    <x v="1"/>
    <x v="1"/>
    <n v="172867"/>
  </r>
  <r>
    <s v="Z3 SEDE ADMINISTRATIVA"/>
    <n v="142"/>
    <x v="1"/>
    <x v="2"/>
    <n v="192068.1"/>
  </r>
  <r>
    <s v="Z3 SEDE ADMINISTRATIVA"/>
    <n v="142"/>
    <x v="1"/>
    <x v="3"/>
    <n v="179532.2"/>
  </r>
  <r>
    <s v="Z3 SEDE ADMINISTRATIVA"/>
    <n v="142"/>
    <x v="1"/>
    <x v="4"/>
    <n v="185553.1"/>
  </r>
  <r>
    <s v="Z3 SEDE ADMINISTRATIVA"/>
    <n v="142"/>
    <x v="1"/>
    <x v="5"/>
    <n v="180669.9"/>
  </r>
  <r>
    <s v="Z3 SEDE ADMINISTRATIVA"/>
    <n v="142"/>
    <x v="1"/>
    <x v="6"/>
    <n v="192491"/>
  </r>
  <r>
    <s v="Z3 SEDE ADMINISTRATIVA"/>
    <n v="142"/>
    <x v="1"/>
    <x v="7"/>
    <n v="189143.7"/>
  </r>
  <r>
    <s v="Z3 SEDE ADMINISTRATIVA"/>
    <n v="142"/>
    <x v="1"/>
    <x v="8"/>
    <n v="190776.2"/>
  </r>
  <r>
    <s v="Z3 SEDE ADMINISTRATIVA"/>
    <n v="142"/>
    <x v="1"/>
    <x v="9"/>
    <n v="193989"/>
  </r>
  <r>
    <s v="Z3 SEDE ADMINISTRATIVA"/>
    <n v="142"/>
    <x v="1"/>
    <x v="10"/>
    <n v="180606"/>
  </r>
  <r>
    <s v="Z3 SEDE ADMINISTRATIVA"/>
    <n v="142"/>
    <x v="1"/>
    <x v="11"/>
    <n v="182342.39999999999"/>
  </r>
  <r>
    <s v="Z3 SEDE ADMINISTRATIVA"/>
    <n v="142"/>
    <x v="2"/>
    <x v="0"/>
    <n v="172516.9"/>
  </r>
  <r>
    <s v="Z3 SEDE ADMINISTRATIVA"/>
    <n v="142"/>
    <x v="2"/>
    <x v="1"/>
    <n v="170717.8"/>
  </r>
  <r>
    <s v="Z3 SEDE ADMINISTRATIVA"/>
    <n v="142"/>
    <x v="2"/>
    <x v="2"/>
    <n v="161842.1"/>
  </r>
  <r>
    <s v="Z3 SEDE ADMINISTRATIVA"/>
    <n v="142"/>
    <x v="2"/>
    <x v="3"/>
    <n v="160561"/>
  </r>
  <r>
    <s v="Z3 SEDE ADMINISTRATIVA"/>
    <n v="142"/>
    <x v="2"/>
    <x v="4"/>
    <n v="156945.9"/>
  </r>
  <r>
    <s v="Z3 SEDE ADMINISTRATIVA"/>
    <n v="142"/>
    <x v="2"/>
    <x v="5"/>
    <n v="158303"/>
  </r>
  <r>
    <s v="Z3 SEDE ADMINISTRATIVA"/>
    <n v="142"/>
    <x v="2"/>
    <x v="6"/>
    <n v="162348.5"/>
  </r>
  <r>
    <s v="Z3 SEDE ADMINISTRATIVA"/>
    <n v="142"/>
    <x v="2"/>
    <x v="7"/>
    <n v="173967"/>
  </r>
  <r>
    <s v="Z3 SEDE ADMINISTRATIVA"/>
    <n v="142"/>
    <x v="2"/>
    <x v="8"/>
    <n v="158303"/>
  </r>
  <r>
    <s v="Z3 SEDE ADMINISTRATIVA"/>
    <n v="142"/>
    <x v="2"/>
    <x v="9"/>
    <n v="170828.5"/>
  </r>
  <r>
    <s v="Z3 SEDE ADMINISTRATIVA"/>
    <n v="142"/>
    <x v="2"/>
    <x v="10"/>
    <n v="173822.8"/>
  </r>
  <r>
    <s v="Z3 SEDE ADMINISTRATIVA"/>
    <n v="142"/>
    <x v="2"/>
    <x v="11"/>
    <n v="172873.1"/>
  </r>
  <r>
    <s v="Z3 SEDE ADMINISTRATIVA"/>
    <n v="142"/>
    <x v="3"/>
    <x v="0"/>
    <n v="169857.2"/>
  </r>
  <r>
    <s v="Z3 SEDE ADMINISTRATIVA"/>
    <n v="142"/>
    <x v="3"/>
    <x v="1"/>
    <n v="158036.70000000001"/>
  </r>
  <r>
    <s v="Z3 SEDE ADMINISTRATIVA"/>
    <n v="142"/>
    <x v="3"/>
    <x v="2"/>
    <n v="170713.4"/>
  </r>
  <r>
    <s v="Z3 SEDE ADMINISTRATIVA"/>
    <n v="142"/>
    <x v="3"/>
    <x v="3"/>
    <n v="160267.20000000001"/>
  </r>
  <r>
    <s v="Z3 SEDE ADMINISTRATIVA"/>
    <n v="142"/>
    <x v="3"/>
    <x v="4"/>
    <n v="169164"/>
  </r>
  <r>
    <s v="Z3 SEDE ADMINISTRATIVA"/>
    <n v="142"/>
    <x v="3"/>
    <x v="5"/>
    <n v="160967.9"/>
  </r>
  <r>
    <s v="Z3 SEDE ADMINISTRATIVA"/>
    <n v="142"/>
    <x v="3"/>
    <x v="6"/>
    <n v="164841.60000000001"/>
  </r>
  <r>
    <s v="Z3 SEDE ADMINISTRATIVA"/>
    <n v="142"/>
    <x v="3"/>
    <x v="7"/>
    <n v="167590"/>
  </r>
  <r>
    <s v="Z3 SEDE ADMINISTRATIVA"/>
    <n v="142"/>
    <x v="3"/>
    <x v="8"/>
    <n v="161957.6"/>
  </r>
  <r>
    <s v="Z3 SEDE ADMINISTRATIVA"/>
    <n v="142"/>
    <x v="3"/>
    <x v="9"/>
    <n v="170938.7"/>
  </r>
  <r>
    <s v="Z3 SEDE ADMINISTRATIVA"/>
    <n v="142"/>
    <x v="3"/>
    <x v="10"/>
    <n v="163656.70000000001"/>
  </r>
  <r>
    <s v="Z3 SEDE ADMINISTRATIVA"/>
    <n v="142"/>
    <x v="3"/>
    <x v="11"/>
    <n v="162550.70000000001"/>
  </r>
  <r>
    <s v="Z4 CARRERA 19 C No. 55 SUR - 72 punto de atencion zona 4"/>
    <s v="2528458-2"/>
    <x v="0"/>
    <x v="0"/>
    <n v="1083"/>
  </r>
  <r>
    <s v="Z4 CARRERA 19 C No. 55 SUR - 72 punto de atencion zona 4"/>
    <s v="2528458-2"/>
    <x v="0"/>
    <x v="1"/>
    <n v="976"/>
  </r>
  <r>
    <s v="Z4 CARRERA 19 C No. 55 SUR - 72 punto de atencion zona 4"/>
    <s v="2528458-2"/>
    <x v="0"/>
    <x v="2"/>
    <n v="892"/>
  </r>
  <r>
    <s v="Z4 CARRERA 19 C No. 55 SUR - 72 punto de atencion zona 4"/>
    <s v="2528458-2"/>
    <x v="0"/>
    <x v="3"/>
    <n v="0"/>
  </r>
  <r>
    <s v="Z4 CARRERA 19 C No. 55 SUR - 72 punto de atencion zona 4"/>
    <s v="2528458-2"/>
    <x v="0"/>
    <x v="4"/>
    <n v="1000"/>
  </r>
  <r>
    <s v="Z4 CARRERA 19 C No. 55 SUR - 72 punto de atencion zona 4"/>
    <s v="2528458-2"/>
    <x v="0"/>
    <x v="5"/>
    <n v="894"/>
  </r>
  <r>
    <s v="Z4 CARRERA 19 C No. 55 SUR - 72 punto de atencion zona 4"/>
    <s v="2528458-2"/>
    <x v="0"/>
    <x v="6"/>
    <n v="898"/>
  </r>
  <r>
    <s v="Z4 CARRERA 19 C No. 55 SUR - 72 punto de atencion zona 4"/>
    <s v="2528458-2"/>
    <x v="0"/>
    <x v="7"/>
    <n v="984"/>
  </r>
  <r>
    <s v="Z4 CARRERA 19 C No. 55 SUR - 72 punto de atencion zona 4"/>
    <s v="2528458-2"/>
    <x v="0"/>
    <x v="8"/>
    <n v="804"/>
  </r>
  <r>
    <s v="Z4 CARRERA 19 C No. 55 SUR - 72 punto de atencion zona 4"/>
    <s v="2528458-2"/>
    <x v="0"/>
    <x v="9"/>
    <n v="825"/>
  </r>
  <r>
    <s v="Z4 CARRERA 19 C No. 55 SUR - 72 punto de atencion zona 4"/>
    <s v="2528458-2"/>
    <x v="0"/>
    <x v="10"/>
    <n v="918"/>
  </r>
  <r>
    <s v="Z4 CARRERA 19 C No. 55 SUR - 72 punto de atencion zona 4"/>
    <s v="2528458-2"/>
    <x v="0"/>
    <x v="11"/>
    <n v="904"/>
  </r>
  <r>
    <s v="Z4 CARRERA 19 C No. 55 SUR - 72 punto de atencion zona 4"/>
    <s v="2528458-2"/>
    <x v="1"/>
    <x v="0"/>
    <n v="996"/>
  </r>
  <r>
    <s v="Z4 CARRERA 19 C No. 55 SUR - 72 punto de atencion zona 4"/>
    <s v="2528458-2"/>
    <x v="1"/>
    <x v="1"/>
    <n v="954"/>
  </r>
  <r>
    <s v="Z4 CARRERA 19 C No. 55 SUR - 72 punto de atencion zona 4"/>
    <s v="2528458-2"/>
    <x v="1"/>
    <x v="2"/>
    <n v="1051"/>
  </r>
  <r>
    <s v="Z4 CARRERA 19 C No. 55 SUR - 72 punto de atencion zona 4"/>
    <s v="2528458-2"/>
    <x v="1"/>
    <x v="3"/>
    <n v="912"/>
  </r>
  <r>
    <s v="Z4 CARRERA 19 C No. 55 SUR - 72 punto de atencion zona 4"/>
    <s v="2528458-2"/>
    <x v="1"/>
    <x v="4"/>
    <n v="963"/>
  </r>
  <r>
    <s v="Z4 CARRERA 19 C No. 55 SUR - 72 punto de atencion zona 4"/>
    <s v="2528458-2"/>
    <x v="1"/>
    <x v="5"/>
    <n v="957"/>
  </r>
  <r>
    <s v="Z4 CARRERA 19 C No. 55 SUR - 72 punto de atencion zona 4"/>
    <s v="2528458-2"/>
    <x v="1"/>
    <x v="6"/>
    <n v="947"/>
  </r>
  <r>
    <s v="Z4 CARRERA 19 C No. 55 SUR - 72 punto de atencion zona 4"/>
    <s v="2528458-2"/>
    <x v="1"/>
    <x v="7"/>
    <n v="875"/>
  </r>
  <r>
    <s v="Z4 CARRERA 19 C No. 55 SUR - 72 punto de atencion zona 4"/>
    <s v="2528458-2"/>
    <x v="1"/>
    <x v="8"/>
    <n v="919"/>
  </r>
  <r>
    <s v="Z4 CARRERA 19 C No. 55 SUR - 72 punto de atencion zona 4"/>
    <s v="2528458-2"/>
    <x v="1"/>
    <x v="9"/>
    <n v="924"/>
  </r>
  <r>
    <s v="Z4 CARRERA 19 C No. 55 SUR - 72 punto de atencion zona 4"/>
    <s v="2528458-2"/>
    <x v="1"/>
    <x v="10"/>
    <n v="902"/>
  </r>
  <r>
    <s v="Z4 CARRERA 19 C No. 55 SUR - 72 punto de atencion zona 4"/>
    <s v="2528458-2"/>
    <x v="1"/>
    <x v="11"/>
    <n v="1060"/>
  </r>
  <r>
    <s v="Z4 CARRERA 19 C No. 55 SUR - 72 punto de atencion zona 4"/>
    <s v="2528458-2"/>
    <x v="2"/>
    <x v="0"/>
    <n v="884"/>
  </r>
  <r>
    <s v="Z4 CARRERA 19 C No. 55 SUR - 72 punto de atencion zona 4"/>
    <s v="2528458-2"/>
    <x v="2"/>
    <x v="1"/>
    <n v="879"/>
  </r>
  <r>
    <s v="Z4 CARRERA 19 C No. 55 SUR - 72 punto de atencion zona 4"/>
    <s v="2528458-2"/>
    <x v="2"/>
    <x v="2"/>
    <n v="820"/>
  </r>
  <r>
    <s v="Z4 CARRERA 19 C No. 55 SUR - 72 punto de atencion zona 4"/>
    <s v="2528458-2"/>
    <x v="2"/>
    <x v="3"/>
    <n v="852"/>
  </r>
  <r>
    <s v="Z4 CARRERA 19 C No. 55 SUR - 72 punto de atencion zona 4"/>
    <s v="2528458-2"/>
    <x v="2"/>
    <x v="4"/>
    <n v="874"/>
  </r>
  <r>
    <s v="Z4 CARRERA 19 C No. 55 SUR - 72 punto de atencion zona 4"/>
    <s v="2528458-2"/>
    <x v="2"/>
    <x v="5"/>
    <n v="841"/>
  </r>
  <r>
    <s v="Z4 CARRERA 19 C No. 55 SUR - 72 punto de atencion zona 4"/>
    <s v="2528458-2"/>
    <x v="2"/>
    <x v="6"/>
    <n v="838"/>
  </r>
  <r>
    <s v="Z4 CARRERA 19 C No. 55 SUR - 72 punto de atencion zona 4"/>
    <s v="2528458-2"/>
    <x v="2"/>
    <x v="7"/>
    <n v="878"/>
  </r>
  <r>
    <s v="Z4 CARRERA 19 C No. 55 SUR - 72 punto de atencion zona 4"/>
    <s v="2528458-2"/>
    <x v="2"/>
    <x v="8"/>
    <n v="915"/>
  </r>
  <r>
    <s v="Z4 CARRERA 19 C No. 55 SUR - 72 punto de atencion zona 4"/>
    <s v="2528458-2"/>
    <x v="2"/>
    <x v="9"/>
    <n v="831"/>
  </r>
  <r>
    <s v="Z4 CARRERA 19 C No. 55 SUR - 72 punto de atencion zona 4"/>
    <s v="2528458-2"/>
    <x v="2"/>
    <x v="10"/>
    <n v="945"/>
  </r>
  <r>
    <s v="Z4 CARRERA 19 C No. 55 SUR - 72 punto de atencion zona 4"/>
    <s v="2528458-2"/>
    <x v="2"/>
    <x v="11"/>
    <n v="987"/>
  </r>
  <r>
    <s v="Z4 CARRERA 19 C No. 55 SUR - 72 punto de atencion zona 4"/>
    <s v="2528458-2"/>
    <x v="3"/>
    <x v="0"/>
    <n v="862"/>
  </r>
  <r>
    <s v="Z4 CARRERA 19 C No. 55 SUR - 72 punto de atencion zona 4"/>
    <s v="2528458-2"/>
    <x v="3"/>
    <x v="1"/>
    <n v="914"/>
  </r>
  <r>
    <s v="Z4 CARRERA 19 C No. 55 SUR - 72 punto de atencion zona 4"/>
    <s v="2528458-2"/>
    <x v="3"/>
    <x v="2"/>
    <n v="962"/>
  </r>
  <r>
    <s v="Z4 CARRERA 19 C No. 55 SUR - 72 punto de atencion zona 4"/>
    <s v="2528458-2"/>
    <x v="3"/>
    <x v="3"/>
    <n v="950"/>
  </r>
  <r>
    <s v="Z4 CARRERA 19 C No. 55 SUR - 72 punto de atencion zona 4"/>
    <s v="2528458-2"/>
    <x v="3"/>
    <x v="4"/>
    <n v="950"/>
  </r>
  <r>
    <s v="Z4 CARRERA 19 C No. 55 SUR - 72 punto de atencion zona 4"/>
    <s v="2528458-2"/>
    <x v="3"/>
    <x v="5"/>
    <n v="1026"/>
  </r>
  <r>
    <s v="Z4 CARRERA 19 C No. 55 SUR - 72 punto de atencion zona 4"/>
    <s v="2528458-2"/>
    <x v="3"/>
    <x v="6"/>
    <n v="886"/>
  </r>
  <r>
    <s v="Z4 CARRERA 19 C No. 55 SUR - 72 punto de atencion zona 4"/>
    <s v="2528458-2"/>
    <x v="3"/>
    <x v="7"/>
    <n v="825"/>
  </r>
  <r>
    <s v="Z4 CARRERA 19 C No. 55 SUR - 72 punto de atencion zona 4"/>
    <s v="2528458-2"/>
    <x v="3"/>
    <x v="8"/>
    <n v="924"/>
  </r>
  <r>
    <s v="Z4 CARRERA 19 C No. 55 SUR - 72 punto de atencion zona 4"/>
    <s v="2528458-2"/>
    <x v="3"/>
    <x v="9"/>
    <n v="905"/>
  </r>
  <r>
    <s v="Z4 CARRERA 19 C No. 55 SUR - 72 punto de atencion zona 4"/>
    <s v="2528458-2"/>
    <x v="3"/>
    <x v="10"/>
    <n v="985"/>
  </r>
  <r>
    <s v="Z4 CARRERA 19 C No. 55 SUR - 72 punto de atencion zona 4"/>
    <s v="2528458-2"/>
    <x v="3"/>
    <x v="11"/>
    <n v="880"/>
  </r>
  <r>
    <s v="Z5 CARRERA 3 No. 29A-02 LOCAL 1-66 SOACHA"/>
    <s v="1493198-0"/>
    <x v="0"/>
    <x v="0"/>
    <n v="444"/>
  </r>
  <r>
    <s v="Z5 CARRERA 3 No. 29A-02 LOCAL 1-66 SOACHA"/>
    <s v="1493198-0"/>
    <x v="0"/>
    <x v="1"/>
    <n v="458"/>
  </r>
  <r>
    <s v="Z5 CARRERA 3 No. 29A-02 LOCAL 1-66 SOACHA"/>
    <s v="1493198-0"/>
    <x v="0"/>
    <x v="2"/>
    <n v="488"/>
  </r>
  <r>
    <s v="Z5 CARRERA 3 No. 29A-02 LOCAL 1-66 SOACHA"/>
    <s v="1493198-0"/>
    <x v="0"/>
    <x v="3"/>
    <n v="290"/>
  </r>
  <r>
    <s v="Z5 CARRERA 3 No. 29A-02 LOCAL 1-66 SOACHA"/>
    <s v="1493198-0"/>
    <x v="0"/>
    <x v="4"/>
    <n v="459"/>
  </r>
  <r>
    <s v="Z5 CARRERA 3 No. 29A-02 LOCAL 1-66 SOACHA"/>
    <s v="1493198-0"/>
    <x v="0"/>
    <x v="5"/>
    <n v="536"/>
  </r>
  <r>
    <s v="Z5 CARRERA 3 No. 29A-02 LOCAL 1-66 SOACHA"/>
    <s v="1493198-0"/>
    <x v="0"/>
    <x v="6"/>
    <n v="511"/>
  </r>
  <r>
    <s v="Z5 CARRERA 3 No. 29A-02 LOCAL 1-66 SOACHA"/>
    <s v="1493198-0"/>
    <x v="0"/>
    <x v="7"/>
    <n v="492"/>
  </r>
  <r>
    <s v="Z5 CARRERA 3 No. 29A-02 LOCAL 1-66 SOACHA"/>
    <s v="1493198-0"/>
    <x v="0"/>
    <x v="8"/>
    <n v="507"/>
  </r>
  <r>
    <s v="Z5 CARRERA 3 No. 29A-02 LOCAL 1-66 SOACHA"/>
    <s v="1493198-0"/>
    <x v="0"/>
    <x v="9"/>
    <n v="467"/>
  </r>
  <r>
    <s v="Z5 CARRERA 3 No. 29A-02 LOCAL 1-66 SOACHA"/>
    <s v="1493198-0"/>
    <x v="0"/>
    <x v="10"/>
    <n v="504"/>
  </r>
  <r>
    <s v="Z5 CARRERA 3 No. 29A-02 LOCAL 1-66 SOACHA"/>
    <s v="1493198-0"/>
    <x v="0"/>
    <x v="11"/>
    <n v="422"/>
  </r>
  <r>
    <s v="Z5 CARRERA 3 No. 29A-02 LOCAL 1-66 SOACHA"/>
    <s v="1493198-0"/>
    <x v="1"/>
    <x v="0"/>
    <n v="531"/>
  </r>
  <r>
    <s v="Z5 CARRERA 3 No. 29A-02 LOCAL 1-66 SOACHA"/>
    <s v="1493198-0"/>
    <x v="1"/>
    <x v="1"/>
    <n v="531"/>
  </r>
  <r>
    <s v="Z5 CARRERA 3 No. 29A-02 LOCAL 1-66 SOACHA"/>
    <s v="1493198-0"/>
    <x v="1"/>
    <x v="2"/>
    <n v="417"/>
  </r>
  <r>
    <s v="Z5 CARRERA 3 No. 29A-02 LOCAL 1-66 SOACHA"/>
    <s v="1493198-0"/>
    <x v="1"/>
    <x v="3"/>
    <n v="395"/>
  </r>
  <r>
    <s v="Z5 CARRERA 3 No. 29A-02 LOCAL 1-66 SOACHA"/>
    <s v="1493198-0"/>
    <x v="1"/>
    <x v="4"/>
    <n v="470"/>
  </r>
  <r>
    <s v="Z5 CARRERA 3 No. 29A-02 LOCAL 1-66 SOACHA"/>
    <s v="1493198-0"/>
    <x v="1"/>
    <x v="5"/>
    <n v="508"/>
  </r>
  <r>
    <s v="Z5 CARRERA 3 No. 29A-02 LOCAL 1-66 SOACHA"/>
    <s v="1493198-0"/>
    <x v="1"/>
    <x v="6"/>
    <n v="421"/>
  </r>
  <r>
    <s v="Z5 CARRERA 3 No. 29A-02 LOCAL 1-66 SOACHA"/>
    <s v="1493198-0"/>
    <x v="1"/>
    <x v="7"/>
    <n v="499"/>
  </r>
  <r>
    <s v="Z5 CARRERA 3 No. 29A-02 LOCAL 1-66 SOACHA"/>
    <s v="1493198-0"/>
    <x v="1"/>
    <x v="8"/>
    <n v="515"/>
  </r>
  <r>
    <s v="Z5 CARRERA 3 No. 29A-02 LOCAL 1-66 SOACHA"/>
    <s v="1493198-0"/>
    <x v="1"/>
    <x v="9"/>
    <n v="496"/>
  </r>
  <r>
    <s v="Z5 CARRERA 3 No. 29A-02 LOCAL 1-66 SOACHA"/>
    <s v="1493198-0"/>
    <x v="1"/>
    <x v="10"/>
    <n v="474"/>
  </r>
  <r>
    <s v="Z5 CARRERA 3 No. 29A-02 LOCAL 1-66 SOACHA"/>
    <s v="1493198-0"/>
    <x v="1"/>
    <x v="11"/>
    <n v="524"/>
  </r>
  <r>
    <s v="Z5 CARRERA 3 No. 29A-02 LOCAL 1-66 SOACHA"/>
    <s v="1493198-0"/>
    <x v="2"/>
    <x v="0"/>
    <n v="449"/>
  </r>
  <r>
    <s v="Z5 CARRERA 3 No. 29A-02 LOCAL 1-66 SOACHA"/>
    <s v="1493198-0"/>
    <x v="2"/>
    <x v="1"/>
    <n v="403"/>
  </r>
  <r>
    <s v="Z5 CARRERA 3 No. 29A-02 LOCAL 1-66 SOACHA"/>
    <s v="1493198-0"/>
    <x v="2"/>
    <x v="2"/>
    <n v="336"/>
  </r>
  <r>
    <s v="Z5 CARRERA 3 No. 29A-02 LOCAL 1-66 SOACHA"/>
    <s v="1493198-0"/>
    <x v="2"/>
    <x v="3"/>
    <n v="336"/>
  </r>
  <r>
    <s v="Z5 CARRERA 3 No. 29A-02 LOCAL 1-66 SOACHA"/>
    <s v="1493198-0"/>
    <x v="2"/>
    <x v="4"/>
    <n v="368"/>
  </r>
  <r>
    <s v="Z5 CARRERA 3 No. 29A-02 LOCAL 1-66 SOACHA"/>
    <s v="1493198-0"/>
    <x v="2"/>
    <x v="5"/>
    <n v="368"/>
  </r>
  <r>
    <s v="Z5 CARRERA 3 No. 29A-02 LOCAL 1-66 SOACHA"/>
    <s v="1493198-0"/>
    <x v="2"/>
    <x v="6"/>
    <n v="347"/>
  </r>
  <r>
    <s v="Z5 CARRERA 3 No. 29A-02 LOCAL 1-66 SOACHA"/>
    <s v="1493198-0"/>
    <x v="2"/>
    <x v="7"/>
    <n v="371"/>
  </r>
  <r>
    <s v="Z5 CARRERA 3 No. 29A-02 LOCAL 1-66 SOACHA"/>
    <s v="1493198-0"/>
    <x v="2"/>
    <x v="8"/>
    <n v="367"/>
  </r>
  <r>
    <s v="Z5 CARRERA 3 No. 29A-02 LOCAL 1-66 SOACHA"/>
    <s v="1493198-0"/>
    <x v="2"/>
    <x v="9"/>
    <n v="337"/>
  </r>
  <r>
    <s v="Z5 CARRERA 3 No. 29A-02 LOCAL 1-66 SOACHA"/>
    <s v="1493198-0"/>
    <x v="2"/>
    <x v="10"/>
    <n v="377"/>
  </r>
  <r>
    <s v="Z5 CARRERA 3 No. 29A-02 LOCAL 1-66 SOACHA"/>
    <s v="1493198-0"/>
    <x v="2"/>
    <x v="11"/>
    <n v="369"/>
  </r>
  <r>
    <s v="Z5 CARRERA 3 No. 29A-02 LOCAL 1-66 SOACHA"/>
    <s v="1493198-0"/>
    <x v="3"/>
    <x v="0"/>
    <n v="381"/>
  </r>
  <r>
    <s v="Z5 CARRERA 3 No. 29A-02 LOCAL 1-66 SOACHA"/>
    <s v="1493198-0"/>
    <x v="3"/>
    <x v="1"/>
    <n v="332"/>
  </r>
  <r>
    <s v="Z5 CARRERA 3 No. 29A-02 LOCAL 1-66 SOACHA"/>
    <s v="1493198-0"/>
    <x v="3"/>
    <x v="2"/>
    <n v="360"/>
  </r>
  <r>
    <s v="Z5 CARRERA 3 No. 29A-02 LOCAL 1-66 SOACHA"/>
    <s v="1493198-0"/>
    <x v="3"/>
    <x v="3"/>
    <n v="349"/>
  </r>
  <r>
    <s v="Z5 CARRERA 3 No. 29A-02 LOCAL 1-66 SOACHA"/>
    <s v="1493198-0"/>
    <x v="3"/>
    <x v="4"/>
    <n v="411"/>
  </r>
  <r>
    <s v="Z5 CARRERA 3 No. 29A-02 LOCAL 1-66 SOACHA"/>
    <s v="1493198-0"/>
    <x v="3"/>
    <x v="5"/>
    <n v="350"/>
  </r>
  <r>
    <s v="Z5 CARRERA 3 No. 29A-02 LOCAL 1-66 SOACHA"/>
    <s v="1493198-0"/>
    <x v="3"/>
    <x v="6"/>
    <n v="370"/>
  </r>
  <r>
    <s v="Z5 CARRERA 3 No. 29A-02 LOCAL 1-66 SOACHA"/>
    <s v="1493198-0"/>
    <x v="3"/>
    <x v="7"/>
    <n v="351"/>
  </r>
  <r>
    <s v="Z5 CARRERA 3 No. 29A-02 LOCAL 1-66 SOACHA"/>
    <s v="1493198-0"/>
    <x v="3"/>
    <x v="8"/>
    <n v="358"/>
  </r>
  <r>
    <s v="Z5 CARRERA 3 No. 29A-02 LOCAL 1-66 SOACHA"/>
    <s v="1493198-0"/>
    <x v="3"/>
    <x v="9"/>
    <n v="360"/>
  </r>
  <r>
    <s v="Z5 CARRERA 3 No. 29A-02 LOCAL 1-66 SOACHA"/>
    <s v="1493198-0"/>
    <x v="3"/>
    <x v="10"/>
    <n v="353"/>
  </r>
  <r>
    <s v="Z5 CARRERA 3 No. 29A-02 LOCAL 1-66 SOACHA"/>
    <s v="1493198-0"/>
    <x v="3"/>
    <x v="11"/>
    <n v="349"/>
  </r>
  <r>
    <s v="Z5 CARRERA 3 No. 29A-02 LOCAL 1-65 SOACHA"/>
    <s v="1493196-6"/>
    <x v="0"/>
    <x v="0"/>
    <n v="318"/>
  </r>
  <r>
    <s v="Z5 CARRERA 3 No. 29A-02 LOCAL 1-65 SOACHA"/>
    <s v="1493196-6"/>
    <x v="0"/>
    <x v="1"/>
    <n v="301"/>
  </r>
  <r>
    <s v="Z5 CARRERA 3 No. 29A-02 LOCAL 1-65 SOACHA"/>
    <s v="1493196-6"/>
    <x v="0"/>
    <x v="2"/>
    <n v="326"/>
  </r>
  <r>
    <s v="Z5 CARRERA 3 No. 29A-02 LOCAL 1-65 SOACHA"/>
    <s v="1493196-6"/>
    <x v="0"/>
    <x v="3"/>
    <n v="218"/>
  </r>
  <r>
    <s v="Z5 CARRERA 3 No. 29A-02 LOCAL 1-65 SOACHA"/>
    <s v="1493196-6"/>
    <x v="0"/>
    <x v="4"/>
    <n v="292"/>
  </r>
  <r>
    <s v="Z5 CARRERA 3 No. 29A-02 LOCAL 1-65 SOACHA"/>
    <s v="1493196-6"/>
    <x v="0"/>
    <x v="5"/>
    <n v="420"/>
  </r>
  <r>
    <s v="Z5 CARRERA 3 No. 29A-02 LOCAL 1-65 SOACHA"/>
    <s v="1493196-6"/>
    <x v="0"/>
    <x v="6"/>
    <n v="477"/>
  </r>
  <r>
    <s v="Z5 CARRERA 3 No. 29A-02 LOCAL 1-65 SOACHA"/>
    <s v="1493196-6"/>
    <x v="0"/>
    <x v="7"/>
    <n v="432"/>
  </r>
  <r>
    <s v="Z5 CARRERA 3 No. 29A-02 LOCAL 1-65 SOACHA"/>
    <s v="1493196-6"/>
    <x v="0"/>
    <x v="8"/>
    <n v="489"/>
  </r>
  <r>
    <s v="Z5 CARRERA 3 No. 29A-02 LOCAL 1-65 SOACHA"/>
    <s v="1493196-6"/>
    <x v="0"/>
    <x v="9"/>
    <n v="477"/>
  </r>
  <r>
    <s v="Z5 CARRERA 3 No. 29A-02 LOCAL 1-65 SOACHA"/>
    <s v="1493196-6"/>
    <x v="0"/>
    <x v="10"/>
    <n v="421"/>
  </r>
  <r>
    <s v="Z5 CARRERA 3 No. 29A-02 LOCAL 1-65 SOACHA"/>
    <s v="1493196-6"/>
    <x v="0"/>
    <x v="11"/>
    <n v="363"/>
  </r>
  <r>
    <s v="Z5 CARRERA 3 No. 29A-02 LOCAL 1-65 SOACHA"/>
    <s v="1493196-6"/>
    <x v="1"/>
    <x v="0"/>
    <n v="630"/>
  </r>
  <r>
    <s v="Z5 CARRERA 3 No. 29A-02 LOCAL 1-65 SOACHA"/>
    <s v="1493196-6"/>
    <x v="1"/>
    <x v="1"/>
    <n v="630"/>
  </r>
  <r>
    <s v="Z5 CARRERA 3 No. 29A-02 LOCAL 1-65 SOACHA"/>
    <s v="1493196-6"/>
    <x v="1"/>
    <x v="2"/>
    <n v="458"/>
  </r>
  <r>
    <s v="Z5 CARRERA 3 No. 29A-02 LOCAL 1-65 SOACHA"/>
    <s v="1493196-6"/>
    <x v="1"/>
    <x v="3"/>
    <n v="453"/>
  </r>
  <r>
    <s v="Z5 CARRERA 3 No. 29A-02 LOCAL 1-65 SOACHA"/>
    <s v="1493196-6"/>
    <x v="1"/>
    <x v="4"/>
    <n v="479"/>
  </r>
  <r>
    <s v="Z5 CARRERA 3 No. 29A-02 LOCAL 1-65 SOACHA"/>
    <s v="1493196-6"/>
    <x v="1"/>
    <x v="5"/>
    <n v="493"/>
  </r>
  <r>
    <s v="Z5 CARRERA 3 No. 29A-02 LOCAL 1-65 SOACHA"/>
    <s v="1493196-6"/>
    <x v="1"/>
    <x v="6"/>
    <n v="165"/>
  </r>
  <r>
    <s v="Z5 CARRERA 3 No. 29A-02 LOCAL 1-65 SOACHA"/>
    <s v="1493196-6"/>
    <x v="1"/>
    <x v="7"/>
    <n v="178"/>
  </r>
  <r>
    <s v="Z5 CARRERA 3 No. 29A-02 LOCAL 1-65 SOACHA"/>
    <s v="1493196-6"/>
    <x v="1"/>
    <x v="8"/>
    <n v="186"/>
  </r>
  <r>
    <s v="Z5 CARRERA 3 No. 29A-02 LOCAL 1-65 SOACHA"/>
    <s v="1493196-6"/>
    <x v="1"/>
    <x v="9"/>
    <n v="227"/>
  </r>
  <r>
    <s v="Z5 CARRERA 3 No. 29A-02 LOCAL 1-65 SOACHA"/>
    <s v="1493196-6"/>
    <x v="1"/>
    <x v="10"/>
    <n v="267"/>
  </r>
  <r>
    <s v="Z5 CARRERA 3 No. 29A-02 LOCAL 1-65 SOACHA"/>
    <s v="1493196-6"/>
    <x v="1"/>
    <x v="11"/>
    <n v="272"/>
  </r>
  <r>
    <s v="Z5 CARRERA 3 No. 29A-02 LOCAL 1-65 SOACHA"/>
    <s v="1493196-6"/>
    <x v="2"/>
    <x v="0"/>
    <n v="211"/>
  </r>
  <r>
    <s v="Z5 CARRERA 3 No. 29A-02 LOCAL 1-65 SOACHA"/>
    <s v="1493196-6"/>
    <x v="2"/>
    <x v="1"/>
    <n v="212"/>
  </r>
  <r>
    <s v="Z5 CARRERA 3 No. 29A-02 LOCAL 1-65 SOACHA"/>
    <s v="1493196-6"/>
    <x v="2"/>
    <x v="2"/>
    <n v="152"/>
  </r>
  <r>
    <s v="Z5 CARRERA 3 No. 29A-02 LOCAL 1-65 SOACHA"/>
    <s v="1493196-6"/>
    <x v="2"/>
    <x v="3"/>
    <n v="170"/>
  </r>
  <r>
    <s v="Z5 CARRERA 3 No. 29A-02 LOCAL 1-65 SOACHA"/>
    <s v="1493196-6"/>
    <x v="2"/>
    <x v="4"/>
    <n v="220"/>
  </r>
  <r>
    <s v="Z5 CARRERA 3 No. 29A-02 LOCAL 1-65 SOACHA"/>
    <s v="1493196-6"/>
    <x v="2"/>
    <x v="5"/>
    <n v="207"/>
  </r>
  <r>
    <s v="Z5 CARRERA 3 No. 29A-02 LOCAL 1-65 SOACHA"/>
    <s v="1493196-6"/>
    <x v="2"/>
    <x v="6"/>
    <n v="207"/>
  </r>
  <r>
    <s v="Z5 CARRERA 3 No. 29A-02 LOCAL 1-65 SOACHA"/>
    <s v="1493196-6"/>
    <x v="2"/>
    <x v="7"/>
    <n v="219"/>
  </r>
  <r>
    <s v="Z5 CARRERA 3 No. 29A-02 LOCAL 1-65 SOACHA"/>
    <s v="1493196-6"/>
    <x v="2"/>
    <x v="8"/>
    <n v="231"/>
  </r>
  <r>
    <s v="Z5 CARRERA 3 No. 29A-02 LOCAL 1-65 SOACHA"/>
    <s v="1493196-6"/>
    <x v="2"/>
    <x v="9"/>
    <n v="191"/>
  </r>
  <r>
    <s v="Z5 CARRERA 3 No. 29A-02 LOCAL 1-65 SOACHA"/>
    <s v="1493196-6"/>
    <x v="2"/>
    <x v="10"/>
    <n v="240"/>
  </r>
  <r>
    <s v="Z5 CARRERA 3 No. 29A-02 LOCAL 1-65 SOACHA"/>
    <s v="1493196-6"/>
    <x v="2"/>
    <x v="11"/>
    <n v="269"/>
  </r>
  <r>
    <s v="Z5 CARRERA 3 No. 29A-02 LOCAL 1-65 SOACHA"/>
    <s v="1493196-6"/>
    <x v="3"/>
    <x v="0"/>
    <n v="251"/>
  </r>
  <r>
    <s v="Z5 CARRERA 3 No. 29A-02 LOCAL 1-65 SOACHA"/>
    <s v="1493196-6"/>
    <x v="3"/>
    <x v="1"/>
    <n v="238"/>
  </r>
  <r>
    <s v="Z5 CARRERA 3 No. 29A-02 LOCAL 1-65 SOACHA"/>
    <s v="1493196-6"/>
    <x v="3"/>
    <x v="2"/>
    <n v="251"/>
  </r>
  <r>
    <s v="Z5 CARRERA 3 No. 29A-02 LOCAL 1-65 SOACHA"/>
    <s v="1493196-6"/>
    <x v="3"/>
    <x v="3"/>
    <n v="237"/>
  </r>
  <r>
    <s v="Z5 CARRERA 3 No. 29A-02 LOCAL 1-65 SOACHA"/>
    <s v="1493196-6"/>
    <x v="3"/>
    <x v="4"/>
    <n v="287"/>
  </r>
  <r>
    <s v="Z5 CARRERA 3 No. 29A-02 LOCAL 1-65 SOACHA"/>
    <s v="1493196-6"/>
    <x v="3"/>
    <x v="5"/>
    <n v="229"/>
  </r>
  <r>
    <s v="Z5 CARRERA 3 No. 29A-02 LOCAL 1-65 SOACHA"/>
    <s v="1493196-6"/>
    <x v="3"/>
    <x v="6"/>
    <n v="255"/>
  </r>
  <r>
    <s v="Z5 CARRERA 3 No. 29A-02 LOCAL 1-65 SOACHA"/>
    <s v="1493196-6"/>
    <x v="3"/>
    <x v="7"/>
    <n v="232"/>
  </r>
  <r>
    <s v="Z5 CARRERA 3 No. 29A-02 LOCAL 1-65 SOACHA"/>
    <s v="1493196-6"/>
    <x v="3"/>
    <x v="8"/>
    <n v="237"/>
  </r>
  <r>
    <s v="Z5 CARRERA 3 No. 29A-02 LOCAL 1-65 SOACHA"/>
    <s v="1493196-6"/>
    <x v="3"/>
    <x v="9"/>
    <n v="229"/>
  </r>
  <r>
    <s v="Z5 CARRERA 3 No. 29A-02 LOCAL 1-65 SOACHA"/>
    <s v="1493196-6"/>
    <x v="3"/>
    <x v="10"/>
    <n v="221"/>
  </r>
  <r>
    <s v="Z5 CARRERA 3 No. 29A-02 LOCAL 1-65 SOACHA"/>
    <s v="1493196-6"/>
    <x v="3"/>
    <x v="11"/>
    <n v="191"/>
  </r>
  <r>
    <s v="Z5 CARRERA 3 No. 29A - 02 LOCAL 1-18 SOACHA"/>
    <s v="1493009-3"/>
    <x v="0"/>
    <x v="0"/>
    <n v="287"/>
  </r>
  <r>
    <s v="Z5 CARRERA 3 No. 29A - 02 LOCAL 1-18 SOACHA"/>
    <s v="1493009-3"/>
    <x v="0"/>
    <x v="1"/>
    <n v="260"/>
  </r>
  <r>
    <s v="Z5 CARRERA 3 No. 29A - 02 LOCAL 1-18 SOACHA"/>
    <s v="1493009-3"/>
    <x v="0"/>
    <x v="2"/>
    <n v="202"/>
  </r>
  <r>
    <s v="Z5 CARRERA 3 No. 29A - 02 LOCAL 1-18 SOACHA"/>
    <s v="1493009-3"/>
    <x v="0"/>
    <x v="3"/>
    <n v="128"/>
  </r>
  <r>
    <s v="Z5 CARRERA 3 No. 29A - 02 LOCAL 1-18 SOACHA"/>
    <s v="1493009-3"/>
    <x v="0"/>
    <x v="4"/>
    <n v="212"/>
  </r>
  <r>
    <s v="Z5 CARRERA 3 No. 29A - 02 LOCAL 1-18 SOACHA"/>
    <s v="1493009-3"/>
    <x v="0"/>
    <x v="5"/>
    <n v="220"/>
  </r>
  <r>
    <s v="Z5 CARRERA 3 No. 29A - 02 LOCAL 1-18 SOACHA"/>
    <s v="1493009-3"/>
    <x v="0"/>
    <x v="6"/>
    <n v="204"/>
  </r>
  <r>
    <s v="Z5 CARRERA 3 No. 29A - 02 LOCAL 1-18 SOACHA"/>
    <s v="1493009-3"/>
    <x v="0"/>
    <x v="7"/>
    <n v="205"/>
  </r>
  <r>
    <s v="Z5 CARRERA 3 No. 29A - 02 LOCAL 1-18 SOACHA"/>
    <s v="1493009-3"/>
    <x v="0"/>
    <x v="8"/>
    <n v="209"/>
  </r>
  <r>
    <s v="Z5 CARRERA 3 No. 29A - 02 LOCAL 1-18 SOACHA"/>
    <s v="1493009-3"/>
    <x v="0"/>
    <x v="9"/>
    <n v="199"/>
  </r>
  <r>
    <s v="Z5 CARRERA 3 No. 29A - 02 LOCAL 1-18 SOACHA"/>
    <s v="1493009-3"/>
    <x v="0"/>
    <x v="10"/>
    <n v="220"/>
  </r>
  <r>
    <s v="Z5 CARRERA 3 No. 29A - 02 LOCAL 1-18 SOACHA"/>
    <s v="1493009-3"/>
    <x v="0"/>
    <x v="11"/>
    <n v="204"/>
  </r>
  <r>
    <s v="Z5 CARRERA 3 No. 29A - 02 LOCAL 1-18 SOACHA"/>
    <s v="1493009-3"/>
    <x v="1"/>
    <x v="0"/>
    <n v="234"/>
  </r>
  <r>
    <s v="Z5 CARRERA 3 No. 29A - 02 LOCAL 1-18 SOACHA"/>
    <s v="1493009-3"/>
    <x v="1"/>
    <x v="1"/>
    <n v="234"/>
  </r>
  <r>
    <s v="Z5 CARRERA 3 No. 29A - 02 LOCAL 1-18 SOACHA"/>
    <s v="1493009-3"/>
    <x v="1"/>
    <x v="2"/>
    <n v="201"/>
  </r>
  <r>
    <s v="Z5 CARRERA 3 No. 29A - 02 LOCAL 1-18 SOACHA"/>
    <s v="1493009-3"/>
    <x v="1"/>
    <x v="3"/>
    <n v="215"/>
  </r>
  <r>
    <s v="Z5 CARRERA 3 No. 29A - 02 LOCAL 1-18 SOACHA"/>
    <s v="1493009-3"/>
    <x v="1"/>
    <x v="4"/>
    <n v="212"/>
  </r>
  <r>
    <s v="Z5 CARRERA 3 No. 29A - 02 LOCAL 1-18 SOACHA"/>
    <s v="1493009-3"/>
    <x v="1"/>
    <x v="5"/>
    <n v="229"/>
  </r>
  <r>
    <s v="Z5 CARRERA 3 No. 29A - 02 LOCAL 1-18 SOACHA"/>
    <s v="1493009-3"/>
    <x v="1"/>
    <x v="6"/>
    <n v="202"/>
  </r>
  <r>
    <s v="Z5 CARRERA 3 No. 29A - 02 LOCAL 1-18 SOACHA"/>
    <s v="1493009-3"/>
    <x v="1"/>
    <x v="7"/>
    <n v="220"/>
  </r>
  <r>
    <s v="Z5 CARRERA 3 No. 29A - 02 LOCAL 1-18 SOACHA"/>
    <s v="1493009-3"/>
    <x v="1"/>
    <x v="8"/>
    <n v="203"/>
  </r>
  <r>
    <s v="Z5 CARRERA 3 No. 29A - 02 LOCAL 1-18 SOACHA"/>
    <s v="1493009-3"/>
    <x v="1"/>
    <x v="9"/>
    <n v="207"/>
  </r>
  <r>
    <s v="Z5 CARRERA 3 No. 29A - 02 LOCAL 1-18 SOACHA"/>
    <s v="1493009-3"/>
    <x v="1"/>
    <x v="10"/>
    <n v="209"/>
  </r>
  <r>
    <s v="Z5 CARRERA 3 No. 29A - 02 LOCAL 1-18 SOACHA"/>
    <s v="1493009-3"/>
    <x v="1"/>
    <x v="11"/>
    <n v="226"/>
  </r>
  <r>
    <s v="Z5 CARRERA 3 No. 29A - 02 LOCAL 1-18 SOACHA"/>
    <s v="1493009-3"/>
    <x v="2"/>
    <x v="0"/>
    <n v="204"/>
  </r>
  <r>
    <s v="Z5 CARRERA 3 No. 29A - 02 LOCAL 1-18 SOACHA"/>
    <s v="1493009-3"/>
    <x v="2"/>
    <x v="1"/>
    <n v="209"/>
  </r>
  <r>
    <s v="Z5 CARRERA 3 No. 29A - 02 LOCAL 1-18 SOACHA"/>
    <s v="1493009-3"/>
    <x v="2"/>
    <x v="2"/>
    <n v="234"/>
  </r>
  <r>
    <s v="Z5 CARRERA 3 No. 29A - 02 LOCAL 1-18 SOACHA"/>
    <s v="1493009-3"/>
    <x v="2"/>
    <x v="3"/>
    <n v="205"/>
  </r>
  <r>
    <s v="Z5 CARRERA 3 No. 29A - 02 LOCAL 1-18 SOACHA"/>
    <s v="1493009-3"/>
    <x v="2"/>
    <x v="4"/>
    <n v="224"/>
  </r>
  <r>
    <s v="Z5 CARRERA 3 No. 29A - 02 LOCAL 1-18 SOACHA"/>
    <s v="1493009-3"/>
    <x v="2"/>
    <x v="5"/>
    <n v="197"/>
  </r>
  <r>
    <s v="Z5 CARRERA 3 No. 29A - 02 LOCAL 1-18 SOACHA"/>
    <s v="1493009-3"/>
    <x v="2"/>
    <x v="6"/>
    <n v="200"/>
  </r>
  <r>
    <s v="Z5 CARRERA 3 No. 29A - 02 LOCAL 1-18 SOACHA"/>
    <s v="1493009-3"/>
    <x v="2"/>
    <x v="7"/>
    <n v="172"/>
  </r>
  <r>
    <s v="Z5 CARRERA 3 No. 29A - 02 LOCAL 1-18 SOACHA"/>
    <s v="1493009-3"/>
    <x v="2"/>
    <x v="8"/>
    <n v="159"/>
  </r>
  <r>
    <s v="Z5 CARRERA 3 No. 29A - 02 LOCAL 1-18 SOACHA"/>
    <s v="1493009-3"/>
    <x v="2"/>
    <x v="9"/>
    <n v="151"/>
  </r>
  <r>
    <s v="Z5 CARRERA 3 No. 29A - 02 LOCAL 1-18 SOACHA"/>
    <s v="1493009-3"/>
    <x v="2"/>
    <x v="10"/>
    <n v="163"/>
  </r>
  <r>
    <s v="Z5 CARRERA 3 No. 29A - 02 LOCAL 1-18 SOACHA"/>
    <s v="1493009-3"/>
    <x v="2"/>
    <x v="11"/>
    <n v="160"/>
  </r>
  <r>
    <s v="Z5 CARRERA 3 No. 29A - 02 LOCAL 1-18 SOACHA"/>
    <s v="1493009-3"/>
    <x v="3"/>
    <x v="0"/>
    <n v="157"/>
  </r>
  <r>
    <s v="Z5 CARRERA 3 No. 29A - 02 LOCAL 1-18 SOACHA"/>
    <s v="1493009-3"/>
    <x v="3"/>
    <x v="1"/>
    <n v="144"/>
  </r>
  <r>
    <s v="Z5 CARRERA 3 No. 29A - 02 LOCAL 1-18 SOACHA"/>
    <s v="1493009-3"/>
    <x v="3"/>
    <x v="2"/>
    <n v="155"/>
  </r>
  <r>
    <s v="Z5 CARRERA 3 No. 29A - 02 LOCAL 1-18 SOACHA"/>
    <s v="1493009-3"/>
    <x v="3"/>
    <x v="3"/>
    <n v="150"/>
  </r>
  <r>
    <s v="Z5 CARRERA 3 No. 29A - 02 LOCAL 1-18 SOACHA"/>
    <s v="1493009-3"/>
    <x v="3"/>
    <x v="4"/>
    <n v="172"/>
  </r>
  <r>
    <s v="Z5 CARRERA 3 No. 29A - 02 LOCAL 1-18 SOACHA"/>
    <s v="1493009-3"/>
    <x v="3"/>
    <x v="5"/>
    <n v="139"/>
  </r>
  <r>
    <s v="Z5 CARRERA 3 No. 29A - 02 LOCAL 1-18 SOACHA"/>
    <s v="1493009-3"/>
    <x v="3"/>
    <x v="6"/>
    <n v="152"/>
  </r>
  <r>
    <s v="Z5 CARRERA 3 No. 29A - 02 LOCAL 1-18 SOACHA"/>
    <s v="1493009-3"/>
    <x v="3"/>
    <x v="7"/>
    <n v="145"/>
  </r>
  <r>
    <s v="Z5 CARRERA 3 No. 29A - 02 LOCAL 1-18 SOACHA"/>
    <s v="1493009-3"/>
    <x v="3"/>
    <x v="8"/>
    <n v="148"/>
  </r>
  <r>
    <s v="Z5 CARRERA 3 No. 29A - 02 LOCAL 1-18 SOACHA"/>
    <s v="1493009-3"/>
    <x v="3"/>
    <x v="9"/>
    <n v="144"/>
  </r>
  <r>
    <s v="Z5 CARRERA 3 No. 29A - 02 LOCAL 1-18 SOACHA"/>
    <s v="1493009-3"/>
    <x v="3"/>
    <x v="10"/>
    <n v="147"/>
  </r>
  <r>
    <s v="Z5 CARRERA 3 No. 29A - 02 LOCAL 1-18 SOACHA"/>
    <s v="1493009-3"/>
    <x v="3"/>
    <x v="11"/>
    <n v="155"/>
  </r>
  <r>
    <s v="Z5 CARRERA 3 No. 29A-02 LOCAL 1-17 SOACHA"/>
    <s v="1493007-9"/>
    <x v="0"/>
    <x v="0"/>
    <n v="333"/>
  </r>
  <r>
    <s v="Z5 CARRERA 3 No. 29A-02 LOCAL 1-17 SOACHA"/>
    <s v="1493007-9"/>
    <x v="0"/>
    <x v="1"/>
    <n v="302"/>
  </r>
  <r>
    <s v="Z5 CARRERA 3 No. 29A-02 LOCAL 1-17 SOACHA"/>
    <s v="1493007-9"/>
    <x v="0"/>
    <x v="2"/>
    <n v="245"/>
  </r>
  <r>
    <s v="Z5 CARRERA 3 No. 29A-02 LOCAL 1-17 SOACHA"/>
    <s v="1493007-9"/>
    <x v="0"/>
    <x v="3"/>
    <n v="153"/>
  </r>
  <r>
    <s v="Z5 CARRERA 3 No. 29A-02 LOCAL 1-17 SOACHA"/>
    <s v="1493007-9"/>
    <x v="0"/>
    <x v="4"/>
    <n v="255"/>
  </r>
  <r>
    <s v="Z5 CARRERA 3 No. 29A-02 LOCAL 1-17 SOACHA"/>
    <s v="1493007-9"/>
    <x v="0"/>
    <x v="5"/>
    <n v="266"/>
  </r>
  <r>
    <s v="Z5 CARRERA 3 No. 29A-02 LOCAL 1-17 SOACHA"/>
    <s v="1493007-9"/>
    <x v="0"/>
    <x v="6"/>
    <n v="245"/>
  </r>
  <r>
    <s v="Z5 CARRERA 3 No. 29A-02 LOCAL 1-17 SOACHA"/>
    <s v="1493007-9"/>
    <x v="0"/>
    <x v="7"/>
    <n v="249"/>
  </r>
  <r>
    <s v="Z5 CARRERA 3 No. 29A-02 LOCAL 1-17 SOACHA"/>
    <s v="1493007-9"/>
    <x v="0"/>
    <x v="8"/>
    <n v="250"/>
  </r>
  <r>
    <s v="Z5 CARRERA 3 No. 29A-02 LOCAL 1-17 SOACHA"/>
    <s v="1493007-9"/>
    <x v="0"/>
    <x v="9"/>
    <n v="240"/>
  </r>
  <r>
    <s v="Z5 CARRERA 3 No. 29A-02 LOCAL 1-17 SOACHA"/>
    <s v="1493007-9"/>
    <x v="0"/>
    <x v="10"/>
    <n v="265"/>
  </r>
  <r>
    <s v="Z5 CARRERA 3 No. 29A-02 LOCAL 1-17 SOACHA"/>
    <s v="1493007-9"/>
    <x v="0"/>
    <x v="11"/>
    <n v="246"/>
  </r>
  <r>
    <s v="Z5 CARRERA 3 No. 29A-02 LOCAL 1-17 SOACHA"/>
    <s v="1493007-9"/>
    <x v="1"/>
    <x v="0"/>
    <n v="282"/>
  </r>
  <r>
    <s v="Z5 CARRERA 3 No. 29A-02 LOCAL 1-17 SOACHA"/>
    <s v="1493007-9"/>
    <x v="1"/>
    <x v="1"/>
    <n v="282"/>
  </r>
  <r>
    <s v="Z5 CARRERA 3 No. 29A-02 LOCAL 1-17 SOACHA"/>
    <s v="1493007-9"/>
    <x v="1"/>
    <x v="2"/>
    <n v="239"/>
  </r>
  <r>
    <s v="Z5 CARRERA 3 No. 29A-02 LOCAL 1-17 SOACHA"/>
    <s v="1493007-9"/>
    <x v="1"/>
    <x v="3"/>
    <n v="257"/>
  </r>
  <r>
    <s v="Z5 CARRERA 3 No. 29A-02 LOCAL 1-17 SOACHA"/>
    <s v="1493007-9"/>
    <x v="1"/>
    <x v="4"/>
    <n v="252"/>
  </r>
  <r>
    <s v="Z5 CARRERA 3 No. 29A-02 LOCAL 1-17 SOACHA"/>
    <s v="1493007-9"/>
    <x v="1"/>
    <x v="5"/>
    <n v="275"/>
  </r>
  <r>
    <s v="Z5 CARRERA 3 No. 29A-02 LOCAL 1-17 SOACHA"/>
    <s v="1493007-9"/>
    <x v="1"/>
    <x v="6"/>
    <n v="244"/>
  </r>
  <r>
    <s v="Z5 CARRERA 3 No. 29A-02 LOCAL 1-17 SOACHA"/>
    <s v="1493007-9"/>
    <x v="1"/>
    <x v="7"/>
    <n v="265"/>
  </r>
  <r>
    <s v="Z5 CARRERA 3 No. 29A-02 LOCAL 1-17 SOACHA"/>
    <s v="1493007-9"/>
    <x v="1"/>
    <x v="8"/>
    <n v="245"/>
  </r>
  <r>
    <s v="Z5 CARRERA 3 No. 29A-02 LOCAL 1-17 SOACHA"/>
    <s v="1493007-9"/>
    <x v="1"/>
    <x v="9"/>
    <n v="249"/>
  </r>
  <r>
    <s v="Z5 CARRERA 3 No. 29A-02 LOCAL 1-17 SOACHA"/>
    <s v="1493007-9"/>
    <x v="1"/>
    <x v="10"/>
    <n v="251"/>
  </r>
  <r>
    <s v="Z5 CARRERA 3 No. 29A-02 LOCAL 1-17 SOACHA"/>
    <s v="1493007-9"/>
    <x v="1"/>
    <x v="11"/>
    <n v="275"/>
  </r>
  <r>
    <s v="Z5 CARRERA 3 No. 29A-02 LOCAL 1-17 SOACHA"/>
    <s v="1493007-9"/>
    <x v="2"/>
    <x v="0"/>
    <n v="244"/>
  </r>
  <r>
    <s v="Z5 CARRERA 3 No. 29A-02 LOCAL 1-17 SOACHA"/>
    <s v="1493007-9"/>
    <x v="2"/>
    <x v="1"/>
    <n v="249"/>
  </r>
  <r>
    <s v="Z5 CARRERA 3 No. 29A-02 LOCAL 1-17 SOACHA"/>
    <s v="1493007-9"/>
    <x v="2"/>
    <x v="2"/>
    <n v="278"/>
  </r>
  <r>
    <s v="Z5 CARRERA 3 No. 29A-02 LOCAL 1-17 SOACHA"/>
    <s v="1493007-9"/>
    <x v="2"/>
    <x v="3"/>
    <n v="245"/>
  </r>
  <r>
    <s v="Z5 CARRERA 3 No. 29A-02 LOCAL 1-17 SOACHA"/>
    <s v="1493007-9"/>
    <x v="2"/>
    <x v="4"/>
    <n v="270"/>
  </r>
  <r>
    <s v="Z5 CARRERA 3 No. 29A-02 LOCAL 1-17 SOACHA"/>
    <s v="1493007-9"/>
    <x v="2"/>
    <x v="5"/>
    <n v="238"/>
  </r>
  <r>
    <s v="Z5 CARRERA 3 No. 29A-02 LOCAL 1-17 SOACHA"/>
    <s v="1493007-9"/>
    <x v="2"/>
    <x v="6"/>
    <n v="236"/>
  </r>
  <r>
    <s v="Z5 CARRERA 3 No. 29A-02 LOCAL 1-17 SOACHA"/>
    <s v="1493007-9"/>
    <x v="2"/>
    <x v="7"/>
    <n v="223"/>
  </r>
  <r>
    <s v="Z5 CARRERA 3 No. 29A-02 LOCAL 1-17 SOACHA"/>
    <s v="1493007-9"/>
    <x v="2"/>
    <x v="8"/>
    <n v="204"/>
  </r>
  <r>
    <s v="Z5 CARRERA 3 No. 29A-02 LOCAL 1-17 SOACHA"/>
    <s v="1493007-9"/>
    <x v="2"/>
    <x v="9"/>
    <n v="194"/>
  </r>
  <r>
    <s v="Z5 CARRERA 3 No. 29A-02 LOCAL 1-17 SOACHA"/>
    <s v="1493007-9"/>
    <x v="2"/>
    <x v="10"/>
    <n v="212"/>
  </r>
  <r>
    <s v="Z5 CARRERA 3 No. 29A-02 LOCAL 1-17 SOACHA"/>
    <s v="1493007-9"/>
    <x v="2"/>
    <x v="11"/>
    <n v="207"/>
  </r>
  <r>
    <s v="Z5 CARRERA 3 No. 29A-02 LOCAL 1-17 SOACHA"/>
    <s v="1493007-9"/>
    <x v="3"/>
    <x v="0"/>
    <n v="208"/>
  </r>
  <r>
    <s v="Z5 CARRERA 3 No. 29A-02 LOCAL 1-17 SOACHA"/>
    <s v="1493007-9"/>
    <x v="3"/>
    <x v="1"/>
    <n v="187"/>
  </r>
  <r>
    <s v="Z5 CARRERA 3 No. 29A-02 LOCAL 1-17 SOACHA"/>
    <s v="1493007-9"/>
    <x v="3"/>
    <x v="2"/>
    <n v="202"/>
  </r>
  <r>
    <s v="Z5 CARRERA 3 No. 29A-02 LOCAL 1-17 SOACHA"/>
    <s v="1493007-9"/>
    <x v="3"/>
    <x v="3"/>
    <n v="196"/>
  </r>
  <r>
    <s v="Z5 CARRERA 3 No. 29A-02 LOCAL 1-17 SOACHA"/>
    <s v="1493007-9"/>
    <x v="3"/>
    <x v="4"/>
    <n v="223"/>
  </r>
  <r>
    <s v="Z5 CARRERA 3 No. 29A-02 LOCAL 1-17 SOACHA"/>
    <s v="1493007-9"/>
    <x v="3"/>
    <x v="5"/>
    <n v="182"/>
  </r>
  <r>
    <s v="Z5 CARRERA 3 No. 29A-02 LOCAL 1-17 SOACHA"/>
    <s v="1493007-9"/>
    <x v="3"/>
    <x v="6"/>
    <n v="202"/>
  </r>
  <r>
    <s v="Z5 CARRERA 3 No. 29A-02 LOCAL 1-17 SOACHA"/>
    <s v="1493007-9"/>
    <x v="3"/>
    <x v="7"/>
    <n v="192"/>
  </r>
  <r>
    <s v="Z5 CARRERA 3 No. 29A-02 LOCAL 1-17 SOACHA"/>
    <s v="1493007-9"/>
    <x v="3"/>
    <x v="8"/>
    <n v="194"/>
  </r>
  <r>
    <s v="Z5 CARRERA 3 No. 29A-02 LOCAL 1-17 SOACHA"/>
    <s v="1493007-9"/>
    <x v="3"/>
    <x v="9"/>
    <n v="192"/>
  </r>
  <r>
    <s v="Z5 CARRERA 3 No. 29A-02 LOCAL 1-17 SOACHA"/>
    <s v="1493007-9"/>
    <x v="3"/>
    <x v="10"/>
    <n v="193"/>
  </r>
  <r>
    <s v="Z5 CARRERA 3 No. 29A-02 LOCAL 1-17 SOACHA"/>
    <s v="1493007-9"/>
    <x v="3"/>
    <x v="11"/>
    <n v="202"/>
  </r>
</pivotCacheRecords>
</file>

<file path=xl/pivotCache/pivotCacheRecords16.xml><?xml version="1.0" encoding="utf-8"?>
<pivotCacheRecords xmlns="http://schemas.openxmlformats.org/spreadsheetml/2006/main" xmlns:r="http://schemas.openxmlformats.org/officeDocument/2006/relationships" count="96">
  <r>
    <x v="0"/>
    <m/>
    <x v="0"/>
    <n v="48"/>
    <s v="Administrativa"/>
    <x v="0"/>
  </r>
  <r>
    <x v="1"/>
    <m/>
    <x v="1"/>
    <n v="2"/>
    <s v="Administrativa"/>
    <x v="0"/>
  </r>
  <r>
    <x v="2"/>
    <m/>
    <x v="2"/>
    <n v="124"/>
    <s v="Administrativa"/>
    <x v="0"/>
  </r>
  <r>
    <x v="2"/>
    <m/>
    <x v="3"/>
    <n v="0"/>
    <s v="Administrativa"/>
    <x v="0"/>
  </r>
  <r>
    <x v="3"/>
    <m/>
    <x v="4"/>
    <n v="206"/>
    <s v="Administrativa"/>
    <x v="0"/>
  </r>
  <r>
    <x v="3"/>
    <m/>
    <x v="5"/>
    <n v="0"/>
    <s v="Administrativa"/>
    <x v="0"/>
  </r>
  <r>
    <x v="4"/>
    <m/>
    <x v="6"/>
    <n v="0"/>
    <s v="Administrativa"/>
    <x v="0"/>
  </r>
  <r>
    <x v="5"/>
    <m/>
    <x v="7"/>
    <n v="0"/>
    <s v="Administrativa"/>
    <x v="0"/>
  </r>
  <r>
    <x v="4"/>
    <m/>
    <x v="8"/>
    <n v="0"/>
    <s v="Administrativa"/>
    <x v="0"/>
  </r>
  <r>
    <x v="6"/>
    <m/>
    <x v="1"/>
    <n v="0"/>
    <s v="Administrativa"/>
    <x v="0"/>
  </r>
  <r>
    <x v="7"/>
    <m/>
    <x v="0"/>
    <n v="0"/>
    <s v="Administrativa"/>
    <x v="0"/>
  </r>
  <r>
    <x v="8"/>
    <m/>
    <x v="9"/>
    <n v="0"/>
    <s v="Administrativa"/>
    <x v="0"/>
  </r>
  <r>
    <x v="9"/>
    <m/>
    <x v="10"/>
    <n v="0"/>
    <s v="Administrativa"/>
    <x v="0"/>
  </r>
  <r>
    <x v="10"/>
    <m/>
    <x v="11"/>
    <n v="0"/>
    <s v="Administrativa"/>
    <x v="0"/>
  </r>
  <r>
    <x v="10"/>
    <m/>
    <x v="12"/>
    <n v="0"/>
    <s v="Administrativa"/>
    <x v="0"/>
  </r>
  <r>
    <x v="11"/>
    <m/>
    <x v="13"/>
    <n v="0"/>
    <s v="Administrativa"/>
    <x v="0"/>
  </r>
  <r>
    <x v="0"/>
    <m/>
    <x v="0"/>
    <n v="0"/>
    <s v="Aulas"/>
    <x v="0"/>
  </r>
  <r>
    <x v="1"/>
    <m/>
    <x v="1"/>
    <n v="0"/>
    <s v="Aulas"/>
    <x v="0"/>
  </r>
  <r>
    <x v="2"/>
    <m/>
    <x v="2"/>
    <n v="400"/>
    <s v="Aulas"/>
    <x v="0"/>
  </r>
  <r>
    <x v="2"/>
    <m/>
    <x v="3"/>
    <n v="0"/>
    <s v="Aulas"/>
    <x v="0"/>
  </r>
  <r>
    <x v="3"/>
    <m/>
    <x v="4"/>
    <n v="0"/>
    <s v="Aulas"/>
    <x v="0"/>
  </r>
  <r>
    <x v="3"/>
    <m/>
    <x v="5"/>
    <n v="0"/>
    <s v="Aulas"/>
    <x v="0"/>
  </r>
  <r>
    <x v="4"/>
    <m/>
    <x v="6"/>
    <n v="0"/>
    <s v="Aulas"/>
    <x v="0"/>
  </r>
  <r>
    <x v="5"/>
    <m/>
    <x v="7"/>
    <n v="0"/>
    <s v="Aulas"/>
    <x v="0"/>
  </r>
  <r>
    <x v="4"/>
    <m/>
    <x v="8"/>
    <n v="0"/>
    <s v="Aulas"/>
    <x v="0"/>
  </r>
  <r>
    <x v="6"/>
    <m/>
    <x v="1"/>
    <n v="0"/>
    <s v="Aulas"/>
    <x v="0"/>
  </r>
  <r>
    <x v="7"/>
    <m/>
    <x v="0"/>
    <n v="0"/>
    <s v="Aulas"/>
    <x v="0"/>
  </r>
  <r>
    <x v="8"/>
    <m/>
    <x v="9"/>
    <n v="0"/>
    <s v="Aulas"/>
    <x v="0"/>
  </r>
  <r>
    <x v="9"/>
    <m/>
    <x v="10"/>
    <n v="0"/>
    <s v="Aulas"/>
    <x v="0"/>
  </r>
  <r>
    <x v="10"/>
    <m/>
    <x v="11"/>
    <n v="0"/>
    <s v="Aulas"/>
    <x v="0"/>
  </r>
  <r>
    <x v="10"/>
    <m/>
    <x v="12"/>
    <n v="0"/>
    <s v="Aulas"/>
    <x v="0"/>
  </r>
  <r>
    <x v="11"/>
    <m/>
    <x v="13"/>
    <n v="0"/>
    <s v="Aulas"/>
    <x v="0"/>
  </r>
  <r>
    <x v="0"/>
    <m/>
    <x v="0"/>
    <n v="13"/>
    <s v="Zona Central talleres"/>
    <x v="0"/>
  </r>
  <r>
    <x v="1"/>
    <m/>
    <x v="1"/>
    <n v="0"/>
    <s v="Zona Central talleres"/>
    <x v="0"/>
  </r>
  <r>
    <x v="2"/>
    <m/>
    <x v="2"/>
    <n v="36"/>
    <s v="Zona Central talleres"/>
    <x v="0"/>
  </r>
  <r>
    <x v="2"/>
    <m/>
    <x v="3"/>
    <n v="18"/>
    <s v="Zona Central talleres"/>
    <x v="0"/>
  </r>
  <r>
    <x v="3"/>
    <m/>
    <x v="4"/>
    <n v="16"/>
    <s v="Zona Central talleres"/>
    <x v="0"/>
  </r>
  <r>
    <x v="3"/>
    <m/>
    <x v="5"/>
    <n v="18"/>
    <s v="Zona Central talleres"/>
    <x v="0"/>
  </r>
  <r>
    <x v="4"/>
    <m/>
    <x v="6"/>
    <n v="0"/>
    <s v="Zona Central talleres"/>
    <x v="0"/>
  </r>
  <r>
    <x v="5"/>
    <m/>
    <x v="7"/>
    <n v="0"/>
    <s v="Zona Central talleres"/>
    <x v="0"/>
  </r>
  <r>
    <x v="4"/>
    <m/>
    <x v="8"/>
    <n v="0"/>
    <s v="Zona Central talleres"/>
    <x v="0"/>
  </r>
  <r>
    <x v="6"/>
    <m/>
    <x v="1"/>
    <n v="0"/>
    <s v="Zona Central talleres"/>
    <x v="0"/>
  </r>
  <r>
    <x v="7"/>
    <m/>
    <x v="0"/>
    <n v="0"/>
    <s v="Zona Central talleres"/>
    <x v="0"/>
  </r>
  <r>
    <x v="8"/>
    <m/>
    <x v="9"/>
    <n v="0"/>
    <s v="Zona Central talleres"/>
    <x v="0"/>
  </r>
  <r>
    <x v="9"/>
    <m/>
    <x v="10"/>
    <n v="0"/>
    <s v="Zona Central talleres"/>
    <x v="0"/>
  </r>
  <r>
    <x v="10"/>
    <m/>
    <x v="11"/>
    <n v="0"/>
    <s v="Zona Central talleres"/>
    <x v="0"/>
  </r>
  <r>
    <x v="10"/>
    <m/>
    <x v="12"/>
    <n v="0"/>
    <s v="Zona Central talleres"/>
    <x v="0"/>
  </r>
  <r>
    <x v="11"/>
    <m/>
    <x v="13"/>
    <n v="0"/>
    <s v="Zona Central talleres"/>
    <x v="0"/>
  </r>
  <r>
    <x v="0"/>
    <m/>
    <x v="0"/>
    <n v="0"/>
    <s v="Administrativa"/>
    <x v="1"/>
  </r>
  <r>
    <x v="1"/>
    <m/>
    <x v="1"/>
    <n v="0"/>
    <s v="Administrativa"/>
    <x v="1"/>
  </r>
  <r>
    <x v="2"/>
    <m/>
    <x v="2"/>
    <n v="39"/>
    <s v="Administrativa"/>
    <x v="1"/>
  </r>
  <r>
    <x v="2"/>
    <m/>
    <x v="3"/>
    <n v="2"/>
    <s v="Administrativa"/>
    <x v="1"/>
  </r>
  <r>
    <x v="3"/>
    <m/>
    <x v="4"/>
    <n v="2"/>
    <s v="Administrativa"/>
    <x v="1"/>
  </r>
  <r>
    <x v="3"/>
    <m/>
    <x v="5"/>
    <n v="0"/>
    <s v="Administrativa"/>
    <x v="1"/>
  </r>
  <r>
    <x v="4"/>
    <m/>
    <x v="6"/>
    <n v="0"/>
    <s v="Administrativa"/>
    <x v="1"/>
  </r>
  <r>
    <x v="5"/>
    <m/>
    <x v="7"/>
    <n v="0"/>
    <s v="Administrativa"/>
    <x v="1"/>
  </r>
  <r>
    <x v="4"/>
    <m/>
    <x v="8"/>
    <n v="0"/>
    <s v="Administrativa"/>
    <x v="1"/>
  </r>
  <r>
    <x v="6"/>
    <m/>
    <x v="1"/>
    <n v="0"/>
    <s v="Administrativa"/>
    <x v="1"/>
  </r>
  <r>
    <x v="7"/>
    <m/>
    <x v="0"/>
    <n v="100"/>
    <s v="Administrativa"/>
    <x v="1"/>
  </r>
  <r>
    <x v="8"/>
    <m/>
    <x v="9"/>
    <n v="0"/>
    <s v="Administrativa"/>
    <x v="1"/>
  </r>
  <r>
    <x v="9"/>
    <m/>
    <x v="10"/>
    <n v="22"/>
    <s v="Administrativa"/>
    <x v="1"/>
  </r>
  <r>
    <x v="10"/>
    <m/>
    <x v="11"/>
    <n v="30"/>
    <s v="Administrativa"/>
    <x v="1"/>
  </r>
  <r>
    <x v="10"/>
    <m/>
    <x v="12"/>
    <n v="21"/>
    <s v="Administrativa"/>
    <x v="1"/>
  </r>
  <r>
    <x v="11"/>
    <m/>
    <x v="13"/>
    <n v="0"/>
    <s v="Administrativa"/>
    <x v="1"/>
  </r>
  <r>
    <x v="0"/>
    <m/>
    <x v="0"/>
    <n v="2"/>
    <s v="Aulas"/>
    <x v="1"/>
  </r>
  <r>
    <x v="1"/>
    <m/>
    <x v="1"/>
    <n v="0"/>
    <s v="Aulas"/>
    <x v="1"/>
  </r>
  <r>
    <x v="2"/>
    <m/>
    <x v="2"/>
    <n v="16"/>
    <s v="Aulas"/>
    <x v="1"/>
  </r>
  <r>
    <x v="2"/>
    <m/>
    <x v="3"/>
    <n v="2"/>
    <s v="Aulas"/>
    <x v="1"/>
  </r>
  <r>
    <x v="3"/>
    <m/>
    <x v="4"/>
    <n v="0"/>
    <s v="Aulas"/>
    <x v="1"/>
  </r>
  <r>
    <x v="3"/>
    <m/>
    <x v="5"/>
    <n v="0"/>
    <s v="Aulas"/>
    <x v="1"/>
  </r>
  <r>
    <x v="4"/>
    <m/>
    <x v="6"/>
    <n v="0"/>
    <s v="Aulas"/>
    <x v="1"/>
  </r>
  <r>
    <x v="5"/>
    <m/>
    <x v="7"/>
    <n v="0"/>
    <s v="Aulas"/>
    <x v="1"/>
  </r>
  <r>
    <x v="4"/>
    <m/>
    <x v="8"/>
    <n v="0"/>
    <s v="Aulas"/>
    <x v="1"/>
  </r>
  <r>
    <x v="6"/>
    <m/>
    <x v="1"/>
    <n v="0"/>
    <s v="Aulas"/>
    <x v="1"/>
  </r>
  <r>
    <x v="7"/>
    <m/>
    <x v="0"/>
    <n v="97"/>
    <s v="Aulas"/>
    <x v="1"/>
  </r>
  <r>
    <x v="8"/>
    <m/>
    <x v="9"/>
    <n v="0"/>
    <s v="Aulas"/>
    <x v="1"/>
  </r>
  <r>
    <x v="9"/>
    <m/>
    <x v="10"/>
    <n v="97"/>
    <s v="Aulas"/>
    <x v="1"/>
  </r>
  <r>
    <x v="10"/>
    <m/>
    <x v="11"/>
    <n v="0"/>
    <s v="Aulas"/>
    <x v="1"/>
  </r>
  <r>
    <x v="10"/>
    <m/>
    <x v="12"/>
    <n v="0"/>
    <s v="Aulas"/>
    <x v="1"/>
  </r>
  <r>
    <x v="11"/>
    <m/>
    <x v="13"/>
    <n v="0"/>
    <s v="Aulas"/>
    <x v="1"/>
  </r>
  <r>
    <x v="0"/>
    <m/>
    <x v="0"/>
    <n v="0"/>
    <s v="Zona Central talleres"/>
    <x v="1"/>
  </r>
  <r>
    <x v="1"/>
    <m/>
    <x v="1"/>
    <n v="0"/>
    <s v="Zona Central talleres"/>
    <x v="1"/>
  </r>
  <r>
    <x v="2"/>
    <m/>
    <x v="2"/>
    <n v="0"/>
    <s v="Zona Central talleres"/>
    <x v="1"/>
  </r>
  <r>
    <x v="2"/>
    <m/>
    <x v="3"/>
    <n v="2"/>
    <s v="Zona Central talleres"/>
    <x v="1"/>
  </r>
  <r>
    <x v="3"/>
    <m/>
    <x v="4"/>
    <n v="0"/>
    <s v="Zona Central talleres"/>
    <x v="1"/>
  </r>
  <r>
    <x v="3"/>
    <m/>
    <x v="5"/>
    <n v="0"/>
    <s v="Zona Central talleres"/>
    <x v="1"/>
  </r>
  <r>
    <x v="4"/>
    <m/>
    <x v="6"/>
    <n v="0"/>
    <s v="Zona Central talleres"/>
    <x v="1"/>
  </r>
  <r>
    <x v="5"/>
    <m/>
    <x v="7"/>
    <n v="0"/>
    <s v="Zona Central talleres"/>
    <x v="1"/>
  </r>
  <r>
    <x v="4"/>
    <m/>
    <x v="8"/>
    <n v="0"/>
    <s v="Zona Central talleres"/>
    <x v="1"/>
  </r>
  <r>
    <x v="6"/>
    <m/>
    <x v="1"/>
    <n v="0"/>
    <s v="Zona Central talleres"/>
    <x v="1"/>
  </r>
  <r>
    <x v="7"/>
    <m/>
    <x v="0"/>
    <n v="39"/>
    <s v="Zona Central talleres"/>
    <x v="1"/>
  </r>
  <r>
    <x v="8"/>
    <m/>
    <x v="9"/>
    <n v="0"/>
    <s v="Zona Central talleres"/>
    <x v="1"/>
  </r>
  <r>
    <x v="9"/>
    <m/>
    <x v="10"/>
    <n v="0"/>
    <s v="Zona Central talleres"/>
    <x v="1"/>
  </r>
  <r>
    <x v="10"/>
    <m/>
    <x v="11"/>
    <n v="0"/>
    <s v="Zona Central talleres"/>
    <x v="1"/>
  </r>
  <r>
    <x v="10"/>
    <m/>
    <x v="12"/>
    <n v="0"/>
    <s v="Zona Central talleres"/>
    <x v="1"/>
  </r>
  <r>
    <x v="11"/>
    <m/>
    <x v="13"/>
    <n v="0"/>
    <s v="Zona Central talleres"/>
    <x v="1"/>
  </r>
</pivotCacheRecords>
</file>

<file path=xl/pivotCache/pivotCacheRecords17.xml><?xml version="1.0" encoding="utf-8"?>
<pivotCacheRecords xmlns="http://schemas.openxmlformats.org/spreadsheetml/2006/main" xmlns:r="http://schemas.openxmlformats.org/officeDocument/2006/relationships" count="48">
  <r>
    <s v="COLEGIO RAMON B. JIMENO - TALLERES - CL 26 B No. 2 - 44 - LOURDES"/>
    <s v="0939974-5"/>
    <x v="0"/>
    <x v="0"/>
    <n v="6000"/>
  </r>
  <r>
    <s v="COLEGIO RAMON B. JIMENO - TALLERES - CL 26 B No. 2 - 44 - LOURDES"/>
    <s v="0939974-5"/>
    <x v="0"/>
    <x v="1"/>
    <n v="7280"/>
  </r>
  <r>
    <s v="COLEGIO RAMON B. JIMENO - TALLERES - CL 26 B No. 2 - 44 - LOURDES"/>
    <s v="0939974-5"/>
    <x v="0"/>
    <x v="2"/>
    <n v="7440"/>
  </r>
  <r>
    <s v="COLEGIO RAMON B. JIMENO - TALLERES - CL 26 B No. 2 - 44 - LOURDES"/>
    <s v="0939974-5"/>
    <x v="0"/>
    <x v="3"/>
    <n v="1040"/>
  </r>
  <r>
    <s v="COLEGIO RAMON B. JIMENO - TALLERES - CL 26 B No. 2 - 44 - LOURDES"/>
    <s v="0939974-5"/>
    <x v="0"/>
    <x v="4"/>
    <n v="4960"/>
  </r>
  <r>
    <s v="COLEGIO RAMON B. JIMENO - TALLERES - CL 26 B No. 2 - 44 - LOURDES"/>
    <s v="0939974-5"/>
    <x v="0"/>
    <x v="5"/>
    <n v="5040"/>
  </r>
  <r>
    <s v="COLEGIO RAMON B. JIMENO - TALLERES - CL 26 B No. 2 - 44 - LOURDES"/>
    <s v="0939974-5"/>
    <x v="0"/>
    <x v="6"/>
    <n v="3920"/>
  </r>
  <r>
    <s v="COLEGIO RAMON B. JIMENO - TALLERES - CL 26 B No. 2 - 44 - LOURDES"/>
    <s v="0939974-5"/>
    <x v="0"/>
    <x v="7"/>
    <n v="2640"/>
  </r>
  <r>
    <s v="COLEGIO RAMON B. JIMENO - TALLERES - CL 26 B No. 2 - 44 - LOURDES"/>
    <s v="0939974-5"/>
    <x v="0"/>
    <x v="8"/>
    <n v="3040"/>
  </r>
  <r>
    <s v="COLEGIO RAMON B. JIMENO - TALLERES - CL 26 B No. 2 - 44 - LOURDES"/>
    <s v="0939974-5"/>
    <x v="0"/>
    <x v="9"/>
    <n v="2640"/>
  </r>
  <r>
    <s v="COLEGIO RAMON B. JIMENO - TALLERES - CL 26 B No. 2 - 44 - LOURDES"/>
    <s v="0939974-5"/>
    <x v="0"/>
    <x v="10"/>
    <n v="3280"/>
  </r>
  <r>
    <s v="COLEGIO RAMON B. JIMENO - TALLERES - CL 26 B No. 2 - 44 - LOURDES"/>
    <s v="0939974-5"/>
    <x v="0"/>
    <x v="11"/>
    <n v="2400"/>
  </r>
  <r>
    <s v="COLEGIO RAMON B. JIMENO - TALLERES - CL 26 B No. 2 - 44 - LOURDES"/>
    <s v="0939974-5"/>
    <x v="1"/>
    <x v="0"/>
    <n v="1920"/>
  </r>
  <r>
    <s v="COLEGIO RAMON B. JIMENO - TALLERES - CL 26 B No. 2 - 44 - LOURDES"/>
    <s v="0939974-5"/>
    <x v="1"/>
    <x v="1"/>
    <n v="2800"/>
  </r>
  <r>
    <s v="COLEGIO RAMON B. JIMENO - TALLERES - CL 26 B No. 2 - 44 - LOURDES"/>
    <s v="0939974-5"/>
    <x v="1"/>
    <x v="2"/>
    <n v="3200"/>
  </r>
  <r>
    <s v="COLEGIO RAMON B. JIMENO - TALLERES - CL 26 B No. 2 - 44 - LOURDES"/>
    <s v="0939974-5"/>
    <x v="1"/>
    <x v="3"/>
    <n v="2800"/>
  </r>
  <r>
    <s v="COLEGIO RAMON B. JIMENO - TALLERES - CL 26 B No. 2 - 44 - LOURDES"/>
    <s v="0939974-5"/>
    <x v="1"/>
    <x v="4"/>
    <n v="2560"/>
  </r>
  <r>
    <s v="COLEGIO RAMON B. JIMENO - TALLERES - CL 26 B No. 2 - 44 - LOURDES"/>
    <s v="0939974-5"/>
    <x v="1"/>
    <x v="5"/>
    <n v="2800"/>
  </r>
  <r>
    <s v="COLEGIO RAMON B. JIMENO - TALLERES - CL 26 B No. 2 - 44 - LOURDES"/>
    <s v="0939974-5"/>
    <x v="1"/>
    <x v="6"/>
    <n v="2560"/>
  </r>
  <r>
    <s v="COLEGIO RAMON B. JIMENO - TALLERES - CL 26 B No. 2 - 44 - LOURDES"/>
    <s v="0939974-5"/>
    <x v="1"/>
    <x v="7"/>
    <n v="2960"/>
  </r>
  <r>
    <s v="COLEGIO RAMON B. JIMENO - TALLERES - CL 26 B No. 2 - 44 - LOURDES"/>
    <s v="0939974-5"/>
    <x v="1"/>
    <x v="8"/>
    <n v="2560"/>
  </r>
  <r>
    <s v="COLEGIO RAMON B. JIMENO - TALLERES - CL 26 B No. 2 - 44 - LOURDES"/>
    <s v="0939974-5"/>
    <x v="1"/>
    <x v="9"/>
    <n v="2560"/>
  </r>
  <r>
    <s v="COLEGIO RAMON B. JIMENO - TALLERES - CL 26 B No. 2 - 44 - LOURDES"/>
    <s v="0939974-5"/>
    <x v="1"/>
    <x v="10"/>
    <n v="3040"/>
  </r>
  <r>
    <s v="COLEGIO RAMON B. JIMENO - TALLERES - CL 26 B No. 2 - 44 - LOURDES"/>
    <s v="0939974-5"/>
    <x v="1"/>
    <x v="11"/>
    <n v="2720"/>
  </r>
  <r>
    <s v="COLEGIO RAMON B. JIMENO - TALLERES - CL 26 B No. 2 - 44 - LOURDES"/>
    <s v="0939974-5"/>
    <x v="2"/>
    <x v="0"/>
    <n v="2640"/>
  </r>
  <r>
    <s v="COLEGIO RAMON B. JIMENO - TALLERES - CL 26 B No. 2 - 44 - LOURDES"/>
    <s v="0939974-5"/>
    <x v="2"/>
    <x v="1"/>
    <n v="2960"/>
  </r>
  <r>
    <s v="COLEGIO RAMON B. JIMENO - TALLERES - CL 26 B No. 2 - 44 - LOURDES"/>
    <s v="0939974-5"/>
    <x v="2"/>
    <x v="2"/>
    <n v="2800"/>
  </r>
  <r>
    <s v="COLEGIO RAMON B. JIMENO - TALLERES - CL 26 B No. 2 - 44 - LOURDES"/>
    <s v="0939974-5"/>
    <x v="2"/>
    <x v="3"/>
    <n v="2400"/>
  </r>
  <r>
    <s v="COLEGIO RAMON B. JIMENO - TALLERES - CL 26 B No. 2 - 44 - LOURDES"/>
    <s v="0939974-5"/>
    <x v="2"/>
    <x v="4"/>
    <n v="2640"/>
  </r>
  <r>
    <s v="COLEGIO RAMON B. JIMENO - TALLERES - CL 26 B No. 2 - 44 - LOURDES"/>
    <s v="0939974-5"/>
    <x v="2"/>
    <x v="5"/>
    <n v="2800"/>
  </r>
  <r>
    <s v="COLEGIO RAMON B. JIMENO - TALLERES - CL 26 B No. 2 - 44 - LOURDES"/>
    <s v="0939974-5"/>
    <x v="2"/>
    <x v="6"/>
    <n v="3120"/>
  </r>
  <r>
    <s v="COLEGIO RAMON B. JIMENO - TALLERES - CL 26 B No. 2 - 44 - LOURDES"/>
    <s v="0939974-5"/>
    <x v="2"/>
    <x v="7"/>
    <n v="3520"/>
  </r>
  <r>
    <s v="COLEGIO RAMON B. JIMENO - TALLERES - CL 26 B No. 2 - 44 - LOURDES"/>
    <s v="0939974-5"/>
    <x v="2"/>
    <x v="8"/>
    <n v="2960"/>
  </r>
  <r>
    <s v="COLEGIO RAMON B. JIMENO - TALLERES - CL 26 B No. 2 - 44 - LOURDES"/>
    <s v="0939974-5"/>
    <x v="2"/>
    <x v="9"/>
    <n v="2640"/>
  </r>
  <r>
    <s v="COLEGIO RAMON B. JIMENO - TALLERES - CL 26 B No. 2 - 44 - LOURDES"/>
    <s v="0939974-5"/>
    <x v="2"/>
    <x v="10"/>
    <n v="3040"/>
  </r>
  <r>
    <s v="COLEGIO RAMON B. JIMENO - TALLERES - CL 26 B No. 2 - 44 - LOURDES"/>
    <s v="0939974-5"/>
    <x v="2"/>
    <x v="11"/>
    <n v="2480"/>
  </r>
  <r>
    <s v="COLEGIO RAMON B. JIMENO - TALLERES - CL 26 B No. 2 - 44 - LOURDES"/>
    <s v="0939974-5"/>
    <x v="3"/>
    <x v="0"/>
    <n v="2720"/>
  </r>
  <r>
    <s v="COLEGIO RAMON B. JIMENO - TALLERES - CL 26 B No. 2 - 44 - LOURDES"/>
    <s v="0939974-5"/>
    <x v="3"/>
    <x v="1"/>
    <n v="2800"/>
  </r>
  <r>
    <s v="COLEGIO RAMON B. JIMENO - TALLERES - CL 26 B No. 2 - 44 - LOURDES"/>
    <s v="0939974-5"/>
    <x v="3"/>
    <x v="2"/>
    <n v="3200"/>
  </r>
  <r>
    <s v="COLEGIO RAMON B. JIMENO - TALLERES - CL 26 B No. 2 - 44 - LOURDES"/>
    <s v="0939974-5"/>
    <x v="3"/>
    <x v="3"/>
    <n v="3280"/>
  </r>
  <r>
    <s v="COLEGIO RAMON B. JIMENO - TALLERES - CL 26 B No. 2 - 44 - LOURDES"/>
    <s v="0939974-5"/>
    <x v="3"/>
    <x v="4"/>
    <n v="3440"/>
  </r>
  <r>
    <s v="COLEGIO RAMON B. JIMENO - TALLERES - CL 26 B No. 2 - 44 - LOURDES"/>
    <s v="0939974-5"/>
    <x v="3"/>
    <x v="5"/>
    <n v="2640"/>
  </r>
  <r>
    <s v="COLEGIO RAMON B. JIMENO - TALLERES - CL 26 B No. 2 - 44 - LOURDES"/>
    <s v="0939974-5"/>
    <x v="3"/>
    <x v="6"/>
    <n v="3120"/>
  </r>
  <r>
    <s v="COLEGIO RAMON B. JIMENO - TALLERES - CL 26 B No. 2 - 44 - LOURDES"/>
    <s v="0939974-5"/>
    <x v="3"/>
    <x v="7"/>
    <n v="3040"/>
  </r>
  <r>
    <s v="COLEGIO RAMON B. JIMENO - TALLERES - CL 26 B No. 2 - 44 - LOURDES"/>
    <s v="0939974-5"/>
    <x v="3"/>
    <x v="8"/>
    <n v="2880"/>
  </r>
  <r>
    <s v="COLEGIO RAMON B. JIMENO - TALLERES - CL 26 B No. 2 - 44 - LOURDES"/>
    <s v="0939974-5"/>
    <x v="3"/>
    <x v="9"/>
    <n v="2480"/>
  </r>
  <r>
    <s v="COLEGIO RAMON B. JIMENO - TALLERES - CL 26 B No. 2 - 44 - LOURDES"/>
    <s v="0939974-5"/>
    <x v="3"/>
    <x v="10"/>
    <n v="3040"/>
  </r>
  <r>
    <s v="COLEGIO RAMON B. JIMENO - TALLERES - CL 26 B No. 2 - 44 - LOURDES"/>
    <s v="0939974-5"/>
    <x v="3"/>
    <x v="11"/>
    <n v="3040"/>
  </r>
</pivotCacheRecords>
</file>

<file path=xl/pivotCache/pivotCacheRecords18.xml><?xml version="1.0" encoding="utf-8"?>
<pivotCacheRecords xmlns="http://schemas.openxmlformats.org/spreadsheetml/2006/main" xmlns:r="http://schemas.openxmlformats.org/officeDocument/2006/relationships" count="240">
  <r>
    <x v="0"/>
    <n v="152"/>
    <x v="0"/>
    <x v="0"/>
    <n v="2059932.6"/>
  </r>
  <r>
    <x v="1"/>
    <n v="148"/>
    <x v="0"/>
    <x v="0"/>
    <n v="3294355.2"/>
  </r>
  <r>
    <x v="2"/>
    <n v="149"/>
    <x v="0"/>
    <x v="0"/>
    <n v="1175656.5"/>
  </r>
  <r>
    <x v="3"/>
    <s v="2545484-8"/>
    <x v="0"/>
    <x v="0"/>
    <n v="352"/>
  </r>
  <r>
    <x v="4"/>
    <s v="2312895-8"/>
    <x v="0"/>
    <x v="0"/>
    <n v="8049"/>
  </r>
  <r>
    <x v="0"/>
    <n v="152"/>
    <x v="0"/>
    <x v="1"/>
    <n v="1311759"/>
  </r>
  <r>
    <x v="1"/>
    <n v="148"/>
    <x v="0"/>
    <x v="1"/>
    <n v="4825863.5999999996"/>
  </r>
  <r>
    <x v="2"/>
    <n v="149"/>
    <x v="0"/>
    <x v="1"/>
    <n v="2347522.5"/>
  </r>
  <r>
    <x v="3"/>
    <s v="2545484-8"/>
    <x v="0"/>
    <x v="1"/>
    <n v="295"/>
  </r>
  <r>
    <x v="4"/>
    <s v="2312895-8"/>
    <x v="0"/>
    <x v="1"/>
    <n v="7512"/>
  </r>
  <r>
    <x v="0"/>
    <n v="152"/>
    <x v="0"/>
    <x v="2"/>
    <n v="1207225.8"/>
  </r>
  <r>
    <x v="1"/>
    <n v="148"/>
    <x v="0"/>
    <x v="2"/>
    <n v="5566179.5999999996"/>
  </r>
  <r>
    <x v="2"/>
    <n v="149"/>
    <x v="0"/>
    <x v="2"/>
    <n v="2592898.5"/>
  </r>
  <r>
    <x v="3"/>
    <s v="2545484-8"/>
    <x v="0"/>
    <x v="2"/>
    <n v="338"/>
  </r>
  <r>
    <x v="4"/>
    <s v="2312895-8"/>
    <x v="0"/>
    <x v="2"/>
    <n v="8049"/>
  </r>
  <r>
    <x v="0"/>
    <n v="152"/>
    <x v="0"/>
    <x v="3"/>
    <n v="1492058.7"/>
  </r>
  <r>
    <x v="1"/>
    <n v="148"/>
    <x v="0"/>
    <x v="3"/>
    <n v="4139342.4"/>
  </r>
  <r>
    <x v="2"/>
    <n v="149"/>
    <x v="0"/>
    <x v="3"/>
    <n v="1534015.5"/>
  </r>
  <r>
    <x v="3"/>
    <s v="2545484-8"/>
    <x v="0"/>
    <x v="3"/>
    <n v="353"/>
  </r>
  <r>
    <x v="4"/>
    <s v="2312895-8"/>
    <x v="0"/>
    <x v="3"/>
    <n v="0"/>
  </r>
  <r>
    <x v="0"/>
    <n v="152"/>
    <x v="0"/>
    <x v="4"/>
    <n v="1059309"/>
  </r>
  <r>
    <x v="1"/>
    <n v="148"/>
    <x v="0"/>
    <x v="4"/>
    <n v="3668520"/>
  </r>
  <r>
    <x v="2"/>
    <n v="149"/>
    <x v="0"/>
    <x v="4"/>
    <n v="1139382"/>
  </r>
  <r>
    <x v="3"/>
    <s v="2545484-8"/>
    <x v="0"/>
    <x v="4"/>
    <n v="0"/>
  </r>
  <r>
    <x v="4"/>
    <s v="2312895-8"/>
    <x v="0"/>
    <x v="4"/>
    <n v="8854"/>
  </r>
  <r>
    <x v="0"/>
    <n v="152"/>
    <x v="0"/>
    <x v="5"/>
    <n v="1257909.3"/>
  </r>
  <r>
    <x v="1"/>
    <n v="148"/>
    <x v="0"/>
    <x v="5"/>
    <n v="3730060.8"/>
  </r>
  <r>
    <x v="2"/>
    <n v="149"/>
    <x v="0"/>
    <x v="5"/>
    <n v="917458.5"/>
  </r>
  <r>
    <x v="3"/>
    <s v="2545484-8"/>
    <x v="0"/>
    <x v="5"/>
    <n v="383"/>
  </r>
  <r>
    <x v="4"/>
    <s v="2312895-8"/>
    <x v="0"/>
    <x v="5"/>
    <n v="8049"/>
  </r>
  <r>
    <x v="0"/>
    <n v="152"/>
    <x v="0"/>
    <x v="6"/>
    <n v="1674090.9"/>
  </r>
  <r>
    <x v="1"/>
    <n v="148"/>
    <x v="0"/>
    <x v="6"/>
    <n v="2114408.4"/>
  </r>
  <r>
    <x v="2"/>
    <n v="149"/>
    <x v="0"/>
    <x v="6"/>
    <n v="1226283"/>
  </r>
  <r>
    <x v="3"/>
    <s v="2545484-8"/>
    <x v="0"/>
    <x v="6"/>
    <n v="337"/>
  </r>
  <r>
    <x v="4"/>
    <s v="2312895-8"/>
    <x v="0"/>
    <x v="6"/>
    <n v="8854"/>
  </r>
  <r>
    <x v="0"/>
    <n v="152"/>
    <x v="0"/>
    <x v="7"/>
    <n v="1710318.6"/>
  </r>
  <r>
    <x v="1"/>
    <n v="148"/>
    <x v="0"/>
    <x v="7"/>
    <n v="3935955.6"/>
  </r>
  <r>
    <x v="2"/>
    <n v="149"/>
    <x v="0"/>
    <x v="7"/>
    <n v="1551313.5"/>
  </r>
  <r>
    <x v="3"/>
    <s v="2545484-8"/>
    <x v="0"/>
    <x v="7"/>
    <n v="448"/>
  </r>
  <r>
    <x v="4"/>
    <s v="2312895-8"/>
    <x v="0"/>
    <x v="7"/>
    <n v="7781"/>
  </r>
  <r>
    <x v="0"/>
    <n v="152"/>
    <x v="0"/>
    <x v="8"/>
    <n v="2138123.7000000002"/>
  </r>
  <r>
    <x v="1"/>
    <n v="148"/>
    <x v="0"/>
    <x v="8"/>
    <n v="3858096"/>
  </r>
  <r>
    <x v="2"/>
    <n v="149"/>
    <x v="0"/>
    <x v="8"/>
    <n v="2198341.5"/>
  </r>
  <r>
    <x v="3"/>
    <s v="2545484-8"/>
    <x v="0"/>
    <x v="8"/>
    <n v="329"/>
  </r>
  <r>
    <x v="4"/>
    <s v="2312895-8"/>
    <x v="0"/>
    <x v="8"/>
    <n v="7781"/>
  </r>
  <r>
    <x v="0"/>
    <n v="152"/>
    <x v="0"/>
    <x v="9"/>
    <n v="1882057.5"/>
  </r>
  <r>
    <x v="1"/>
    <n v="148"/>
    <x v="0"/>
    <x v="9"/>
    <n v="3978037.2"/>
  </r>
  <r>
    <x v="2"/>
    <n v="149"/>
    <x v="0"/>
    <x v="9"/>
    <n v="1304079"/>
  </r>
  <r>
    <x v="3"/>
    <s v="2545484-8"/>
    <x v="0"/>
    <x v="9"/>
    <n v="320"/>
  </r>
  <r>
    <x v="4"/>
    <s v="2312895-8"/>
    <x v="0"/>
    <x v="9"/>
    <n v="8854"/>
  </r>
  <r>
    <x v="0"/>
    <n v="152"/>
    <x v="0"/>
    <x v="10"/>
    <n v="1555181.1"/>
  </r>
  <r>
    <x v="1"/>
    <n v="148"/>
    <x v="0"/>
    <x v="10"/>
    <n v="3772222.8"/>
  </r>
  <r>
    <x v="2"/>
    <n v="149"/>
    <x v="0"/>
    <x v="10"/>
    <n v="1022947.5"/>
  </r>
  <r>
    <x v="3"/>
    <s v="2545484-8"/>
    <x v="0"/>
    <x v="10"/>
    <n v="339"/>
  </r>
  <r>
    <x v="4"/>
    <s v="2312895-8"/>
    <x v="0"/>
    <x v="10"/>
    <n v="7781"/>
  </r>
  <r>
    <x v="0"/>
    <n v="152"/>
    <x v="0"/>
    <x v="11"/>
    <n v="1479265.2"/>
  </r>
  <r>
    <x v="1"/>
    <n v="148"/>
    <x v="0"/>
    <x v="11"/>
    <n v="3887590"/>
  </r>
  <r>
    <x v="2"/>
    <n v="149"/>
    <x v="0"/>
    <x v="11"/>
    <n v="1129440"/>
  </r>
  <r>
    <x v="3"/>
    <s v="2545484-8"/>
    <x v="0"/>
    <x v="11"/>
    <n v="222"/>
  </r>
  <r>
    <x v="4"/>
    <s v="2312895-8"/>
    <x v="0"/>
    <x v="11"/>
    <n v="7781"/>
  </r>
  <r>
    <x v="0"/>
    <n v="152"/>
    <x v="1"/>
    <x v="0"/>
    <n v="1431881.1"/>
  </r>
  <r>
    <x v="1"/>
    <n v="148"/>
    <x v="1"/>
    <x v="0"/>
    <n v="2846208"/>
  </r>
  <r>
    <x v="2"/>
    <n v="149"/>
    <x v="1"/>
    <x v="0"/>
    <n v="990286.5"/>
  </r>
  <r>
    <x v="3"/>
    <s v="2545484-8"/>
    <x v="1"/>
    <x v="0"/>
    <n v="373"/>
  </r>
  <r>
    <x v="4"/>
    <s v="2312895-8"/>
    <x v="1"/>
    <x v="0"/>
    <n v="9391"/>
  </r>
  <r>
    <x v="0"/>
    <n v="152"/>
    <x v="1"/>
    <x v="1"/>
    <n v="1324627.2"/>
  </r>
  <r>
    <x v="1"/>
    <n v="148"/>
    <x v="1"/>
    <x v="1"/>
    <n v="2831330.4"/>
  </r>
  <r>
    <x v="2"/>
    <n v="149"/>
    <x v="1"/>
    <x v="1"/>
    <n v="195078"/>
  </r>
  <r>
    <x v="3"/>
    <s v="2545484-8"/>
    <x v="1"/>
    <x v="1"/>
    <n v="306"/>
  </r>
  <r>
    <x v="4"/>
    <s v="2312895-8"/>
    <x v="1"/>
    <x v="1"/>
    <n v="8137"/>
  </r>
  <r>
    <x v="0"/>
    <n v="152"/>
    <x v="1"/>
    <x v="2"/>
    <n v="1345436.1"/>
  </r>
  <r>
    <x v="1"/>
    <n v="148"/>
    <x v="1"/>
    <x v="2"/>
    <n v="3066092.4"/>
  </r>
  <r>
    <x v="2"/>
    <n v="149"/>
    <x v="1"/>
    <x v="2"/>
    <n v="157204.5"/>
  </r>
  <r>
    <x v="3"/>
    <s v="2545484-8"/>
    <x v="1"/>
    <x v="2"/>
    <n v="318"/>
  </r>
  <r>
    <x v="4"/>
    <s v="2312895-8"/>
    <x v="1"/>
    <x v="2"/>
    <n v="8272"/>
  </r>
  <r>
    <x v="0"/>
    <n v="152"/>
    <x v="1"/>
    <x v="3"/>
    <n v="2080829.7"/>
  </r>
  <r>
    <x v="1"/>
    <n v="148"/>
    <x v="1"/>
    <x v="3"/>
    <n v="1537687.2"/>
  </r>
  <r>
    <x v="2"/>
    <n v="149"/>
    <x v="1"/>
    <x v="3"/>
    <n v="129817.5"/>
  </r>
  <r>
    <x v="3"/>
    <s v="2545484-8"/>
    <x v="1"/>
    <x v="3"/>
    <n v="327"/>
  </r>
  <r>
    <x v="4"/>
    <s v="2312895-8"/>
    <x v="1"/>
    <x v="3"/>
    <n v="9971"/>
  </r>
  <r>
    <x v="0"/>
    <n v="152"/>
    <x v="1"/>
    <x v="4"/>
    <n v="2269438.2000000002"/>
  </r>
  <r>
    <x v="1"/>
    <n v="148"/>
    <x v="1"/>
    <x v="4"/>
    <n v="1965984"/>
  </r>
  <r>
    <x v="2"/>
    <n v="149"/>
    <x v="1"/>
    <x v="4"/>
    <n v="130565"/>
  </r>
  <r>
    <x v="3"/>
    <s v="2545484-8"/>
    <x v="1"/>
    <x v="4"/>
    <n v="324"/>
  </r>
  <r>
    <x v="4"/>
    <s v="2312895-8"/>
    <x v="1"/>
    <x v="4"/>
    <n v="24387"/>
  </r>
  <r>
    <x v="0"/>
    <n v="152"/>
    <x v="1"/>
    <x v="5"/>
    <n v="2205219.6"/>
  </r>
  <r>
    <x v="1"/>
    <n v="148"/>
    <x v="1"/>
    <x v="5"/>
    <n v="2233581.6"/>
  </r>
  <r>
    <x v="2"/>
    <n v="149"/>
    <x v="1"/>
    <x v="5"/>
    <n v="0"/>
  </r>
  <r>
    <x v="3"/>
    <s v="2545484-8"/>
    <x v="1"/>
    <x v="5"/>
    <n v="359"/>
  </r>
  <r>
    <x v="4"/>
    <s v="2312895-8"/>
    <x v="1"/>
    <x v="5"/>
    <n v="24387"/>
  </r>
  <r>
    <x v="0"/>
    <n v="152"/>
    <x v="1"/>
    <x v="6"/>
    <n v="2490934.5"/>
  </r>
  <r>
    <x v="1"/>
    <n v="148"/>
    <x v="1"/>
    <x v="6"/>
    <n v="3818806.8"/>
  </r>
  <r>
    <x v="2"/>
    <n v="149"/>
    <x v="1"/>
    <x v="6"/>
    <n v="0"/>
  </r>
  <r>
    <x v="3"/>
    <s v="2545484-8"/>
    <x v="1"/>
    <x v="6"/>
    <n v="337"/>
  </r>
  <r>
    <x v="4"/>
    <s v="2312895-8"/>
    <x v="1"/>
    <x v="6"/>
    <n v="192000"/>
  </r>
  <r>
    <x v="0"/>
    <n v="152"/>
    <x v="1"/>
    <x v="7"/>
    <n v="2231341.2000000002"/>
  </r>
  <r>
    <x v="1"/>
    <n v="148"/>
    <x v="1"/>
    <x v="7"/>
    <n v="3964564.8"/>
  </r>
  <r>
    <x v="2"/>
    <n v="149"/>
    <x v="1"/>
    <x v="7"/>
    <n v="1305174"/>
  </r>
  <r>
    <x v="3"/>
    <s v="2545484-8"/>
    <x v="1"/>
    <x v="7"/>
    <n v="354"/>
  </r>
  <r>
    <x v="4"/>
    <s v="2312895-8"/>
    <x v="1"/>
    <x v="7"/>
    <n v="6000"/>
  </r>
  <r>
    <x v="0"/>
    <n v="152"/>
    <x v="1"/>
    <x v="8"/>
    <n v="1739980.8"/>
  </r>
  <r>
    <x v="1"/>
    <n v="148"/>
    <x v="1"/>
    <x v="8"/>
    <n v="4521164.4000000004"/>
  </r>
  <r>
    <x v="2"/>
    <n v="149"/>
    <x v="1"/>
    <x v="8"/>
    <n v="2435950.5"/>
  </r>
  <r>
    <x v="3"/>
    <s v="2545484-8"/>
    <x v="1"/>
    <x v="8"/>
    <n v="310"/>
  </r>
  <r>
    <x v="4"/>
    <s v="2312895-8"/>
    <x v="1"/>
    <x v="8"/>
    <n v="6000"/>
  </r>
  <r>
    <x v="0"/>
    <n v="152"/>
    <x v="1"/>
    <x v="9"/>
    <n v="2534075"/>
  </r>
  <r>
    <x v="1"/>
    <n v="148"/>
    <x v="1"/>
    <x v="9"/>
    <n v="3983301.6"/>
  </r>
  <r>
    <x v="2"/>
    <n v="149"/>
    <x v="1"/>
    <x v="9"/>
    <n v="675351"/>
  </r>
  <r>
    <x v="3"/>
    <s v="2545484-8"/>
    <x v="1"/>
    <x v="9"/>
    <n v="324"/>
  </r>
  <r>
    <x v="4"/>
    <s v="2312895-8"/>
    <x v="1"/>
    <x v="9"/>
    <n v="73978"/>
  </r>
  <r>
    <x v="0"/>
    <n v="152"/>
    <x v="1"/>
    <x v="10"/>
    <n v="1765078.2"/>
  </r>
  <r>
    <x v="1"/>
    <n v="148"/>
    <x v="1"/>
    <x v="10"/>
    <n v="3716929.2"/>
  </r>
  <r>
    <x v="2"/>
    <n v="149"/>
    <x v="1"/>
    <x v="10"/>
    <n v="912517.5"/>
  </r>
  <r>
    <x v="3"/>
    <s v="2545484-8"/>
    <x v="1"/>
    <x v="10"/>
    <n v="314"/>
  </r>
  <r>
    <x v="4"/>
    <s v="2312895-8"/>
    <x v="1"/>
    <x v="10"/>
    <n v="8419"/>
  </r>
  <r>
    <x v="0"/>
    <n v="152"/>
    <x v="1"/>
    <x v="11"/>
    <n v="1901989.7"/>
  </r>
  <r>
    <x v="1"/>
    <n v="148"/>
    <x v="1"/>
    <x v="11"/>
    <n v="2053311.6"/>
  </r>
  <r>
    <x v="2"/>
    <n v="149"/>
    <x v="1"/>
    <x v="11"/>
    <n v="728596.5"/>
  </r>
  <r>
    <x v="3"/>
    <s v="2545484-8"/>
    <x v="1"/>
    <x v="11"/>
    <n v="268"/>
  </r>
  <r>
    <x v="4"/>
    <s v="2312895-8"/>
    <x v="1"/>
    <x v="11"/>
    <n v="6000"/>
  </r>
  <r>
    <x v="0"/>
    <n v="152"/>
    <x v="2"/>
    <x v="0"/>
    <n v="2059932.6"/>
  </r>
  <r>
    <x v="1"/>
    <n v="148"/>
    <x v="2"/>
    <x v="0"/>
    <n v="3473901.6"/>
  </r>
  <r>
    <x v="2"/>
    <n v="149"/>
    <x v="2"/>
    <x v="0"/>
    <n v="1472086.5"/>
  </r>
  <r>
    <x v="3"/>
    <s v="2545484-8"/>
    <x v="2"/>
    <x v="0"/>
    <n v="283"/>
  </r>
  <r>
    <x v="4"/>
    <s v="2312895-8"/>
    <x v="2"/>
    <x v="0"/>
    <n v="9081"/>
  </r>
  <r>
    <x v="0"/>
    <n v="152"/>
    <x v="2"/>
    <x v="1"/>
    <n v="2001564"/>
  </r>
  <r>
    <x v="1"/>
    <n v="148"/>
    <x v="2"/>
    <x v="1"/>
    <n v="3890732.4"/>
  </r>
  <r>
    <x v="2"/>
    <n v="149"/>
    <x v="2"/>
    <x v="1"/>
    <n v="2242846.5"/>
  </r>
  <r>
    <x v="3"/>
    <s v="2545484-8"/>
    <x v="2"/>
    <x v="1"/>
    <n v="281"/>
  </r>
  <r>
    <x v="4"/>
    <s v="2312895-8"/>
    <x v="2"/>
    <x v="1"/>
    <n v="5334"/>
  </r>
  <r>
    <x v="0"/>
    <n v="152"/>
    <x v="2"/>
    <x v="2"/>
    <n v="1711395"/>
  </r>
  <r>
    <x v="1"/>
    <n v="148"/>
    <x v="2"/>
    <x v="2"/>
    <n v="4845314.4000000004"/>
  </r>
  <r>
    <x v="2"/>
    <n v="149"/>
    <x v="2"/>
    <x v="2"/>
    <n v="2479796.5"/>
  </r>
  <r>
    <x v="3"/>
    <s v="2545484-8"/>
    <x v="2"/>
    <x v="2"/>
    <n v="305"/>
  </r>
  <r>
    <x v="4"/>
    <s v="2312895-8"/>
    <x v="2"/>
    <x v="2"/>
    <n v="6553"/>
  </r>
  <r>
    <x v="0"/>
    <n v="152"/>
    <x v="2"/>
    <x v="3"/>
    <n v="1408932.9"/>
  </r>
  <r>
    <x v="1"/>
    <n v="148"/>
    <x v="2"/>
    <x v="3"/>
    <n v="4015288.8"/>
  </r>
  <r>
    <x v="2"/>
    <n v="149"/>
    <x v="2"/>
    <x v="3"/>
    <n v="1718587.5"/>
  </r>
  <r>
    <x v="3"/>
    <s v="2545484-8"/>
    <x v="2"/>
    <x v="3"/>
    <n v="317"/>
  </r>
  <r>
    <x v="4"/>
    <s v="2312895-8"/>
    <x v="2"/>
    <x v="3"/>
    <n v="3103"/>
  </r>
  <r>
    <x v="0"/>
    <n v="152"/>
    <x v="2"/>
    <x v="4"/>
    <n v="636689.69999999995"/>
  </r>
  <r>
    <x v="1"/>
    <n v="148"/>
    <x v="2"/>
    <x v="4"/>
    <n v="3267267.6"/>
  </r>
  <r>
    <x v="2"/>
    <n v="149"/>
    <x v="2"/>
    <x v="4"/>
    <n v="278616"/>
  </r>
  <r>
    <x v="3"/>
    <s v="2545484-8"/>
    <x v="2"/>
    <x v="4"/>
    <n v="366"/>
  </r>
  <r>
    <x v="4"/>
    <s v="2312895-8"/>
    <x v="2"/>
    <x v="4"/>
    <n v="12000"/>
  </r>
  <r>
    <x v="0"/>
    <n v="152"/>
    <x v="2"/>
    <x v="5"/>
    <n v="155704"/>
  </r>
  <r>
    <x v="1"/>
    <n v="148"/>
    <x v="2"/>
    <x v="5"/>
    <n v="3747562"/>
  </r>
  <r>
    <x v="2"/>
    <n v="149"/>
    <x v="2"/>
    <x v="5"/>
    <n v="79354"/>
  </r>
  <r>
    <x v="3"/>
    <s v="2545484-8"/>
    <x v="2"/>
    <x v="5"/>
    <n v="335"/>
  </r>
  <r>
    <x v="4"/>
    <s v="2312895-8"/>
    <x v="2"/>
    <x v="5"/>
    <n v="6000"/>
  </r>
  <r>
    <x v="0"/>
    <n v="152"/>
    <x v="2"/>
    <x v="6"/>
    <n v="1369836.7"/>
  </r>
  <r>
    <x v="1"/>
    <n v="148"/>
    <x v="2"/>
    <x v="6"/>
    <n v="2114408.4"/>
  </r>
  <r>
    <x v="2"/>
    <n v="149"/>
    <x v="2"/>
    <x v="6"/>
    <n v="611262"/>
  </r>
  <r>
    <x v="3"/>
    <s v="2545484-8"/>
    <x v="2"/>
    <x v="6"/>
    <n v="336"/>
  </r>
  <r>
    <x v="4"/>
    <s v="2312895-8"/>
    <x v="2"/>
    <x v="6"/>
    <n v="6000"/>
  </r>
  <r>
    <x v="0"/>
    <n v="152"/>
    <x v="2"/>
    <x v="7"/>
    <n v="1895721.3"/>
  </r>
  <r>
    <x v="1"/>
    <n v="148"/>
    <x v="2"/>
    <x v="7"/>
    <n v="0"/>
  </r>
  <r>
    <x v="2"/>
    <n v="149"/>
    <x v="2"/>
    <x v="7"/>
    <n v="2435094"/>
  </r>
  <r>
    <x v="3"/>
    <s v="2545484-8"/>
    <x v="2"/>
    <x v="7"/>
    <n v="386"/>
  </r>
  <r>
    <x v="4"/>
    <s v="2312895-8"/>
    <x v="2"/>
    <x v="7"/>
    <n v="5043"/>
  </r>
  <r>
    <x v="0"/>
    <n v="152"/>
    <x v="2"/>
    <x v="8"/>
    <n v="1196250.3"/>
  </r>
  <r>
    <x v="1"/>
    <n v="148"/>
    <x v="2"/>
    <x v="8"/>
    <n v="1672218"/>
  </r>
  <r>
    <x v="2"/>
    <n v="149"/>
    <x v="2"/>
    <x v="8"/>
    <n v="1349789.86"/>
  </r>
  <r>
    <x v="3"/>
    <s v="2545484-8"/>
    <x v="2"/>
    <x v="8"/>
    <n v="380"/>
  </r>
  <r>
    <x v="4"/>
    <s v="2312895-8"/>
    <x v="2"/>
    <x v="8"/>
    <n v="5565"/>
  </r>
  <r>
    <x v="0"/>
    <n v="152"/>
    <x v="2"/>
    <x v="9"/>
    <n v="467391.6"/>
  </r>
  <r>
    <x v="1"/>
    <n v="148"/>
    <x v="2"/>
    <x v="9"/>
    <n v="3472532.4"/>
  </r>
  <r>
    <x v="2"/>
    <n v="149"/>
    <x v="2"/>
    <x v="9"/>
    <n v="222955.5"/>
  </r>
  <r>
    <x v="3"/>
    <s v="2545484-8"/>
    <x v="2"/>
    <x v="9"/>
    <n v="404"/>
  </r>
  <r>
    <x v="4"/>
    <s v="2312895-8"/>
    <x v="2"/>
    <x v="9"/>
    <n v="3956"/>
  </r>
  <r>
    <x v="0"/>
    <n v="152"/>
    <x v="2"/>
    <x v="10"/>
    <n v="975097.8"/>
  </r>
  <r>
    <x v="1"/>
    <n v="148"/>
    <x v="2"/>
    <x v="10"/>
    <n v="2376920"/>
  </r>
  <r>
    <x v="2"/>
    <n v="149"/>
    <x v="2"/>
    <x v="10"/>
    <n v="404215.5"/>
  </r>
  <r>
    <x v="3"/>
    <s v="2545484-8"/>
    <x v="2"/>
    <x v="10"/>
    <n v="386"/>
  </r>
  <r>
    <x v="4"/>
    <s v="2312895-8"/>
    <x v="2"/>
    <x v="10"/>
    <n v="3956"/>
  </r>
  <r>
    <x v="0"/>
    <n v="152"/>
    <x v="2"/>
    <x v="11"/>
    <n v="747383.63"/>
  </r>
  <r>
    <x v="1"/>
    <n v="148"/>
    <x v="2"/>
    <x v="11"/>
    <n v="3133507.2"/>
  </r>
  <r>
    <x v="2"/>
    <n v="149"/>
    <x v="2"/>
    <x v="11"/>
    <n v="512478"/>
  </r>
  <r>
    <x v="3"/>
    <s v="2545484-8"/>
    <x v="2"/>
    <x v="11"/>
    <n v="377"/>
  </r>
  <r>
    <x v="4"/>
    <s v="2312895-8"/>
    <x v="2"/>
    <x v="11"/>
    <n v="6286"/>
  </r>
  <r>
    <x v="0"/>
    <n v="152"/>
    <x v="3"/>
    <x v="0"/>
    <n v="1954506.6"/>
  </r>
  <r>
    <x v="1"/>
    <n v="148"/>
    <x v="3"/>
    <x v="0"/>
    <n v="1421702.4"/>
  </r>
  <r>
    <x v="2"/>
    <n v="149"/>
    <x v="3"/>
    <x v="0"/>
    <n v="438393"/>
  </r>
  <r>
    <x v="3"/>
    <s v="2545484-8"/>
    <x v="3"/>
    <x v="0"/>
    <n v="384"/>
  </r>
  <r>
    <x v="4"/>
    <s v="2312895-8"/>
    <x v="3"/>
    <x v="0"/>
    <n v="6000"/>
  </r>
  <r>
    <x v="0"/>
    <n v="152"/>
    <x v="3"/>
    <x v="1"/>
    <n v="1706058.9"/>
  </r>
  <r>
    <x v="1"/>
    <n v="148"/>
    <x v="3"/>
    <x v="1"/>
    <n v="274810.8"/>
  </r>
  <r>
    <x v="2"/>
    <n v="149"/>
    <x v="3"/>
    <x v="1"/>
    <n v="1970848.5"/>
  </r>
  <r>
    <x v="3"/>
    <s v="2545484-8"/>
    <x v="3"/>
    <x v="1"/>
    <n v="335"/>
  </r>
  <r>
    <x v="4"/>
    <s v="2312895-8"/>
    <x v="3"/>
    <x v="1"/>
    <n v="6000"/>
  </r>
  <r>
    <x v="0"/>
    <n v="152"/>
    <x v="3"/>
    <x v="2"/>
    <n v="130161.60000000001"/>
  </r>
  <r>
    <x v="1"/>
    <n v="148"/>
    <x v="3"/>
    <x v="2"/>
    <n v="2791244.4"/>
  </r>
  <r>
    <x v="2"/>
    <n v="149"/>
    <x v="3"/>
    <x v="2"/>
    <n v="1335543"/>
  </r>
  <r>
    <x v="3"/>
    <s v="2545484-8"/>
    <x v="3"/>
    <x v="2"/>
    <n v="363"/>
  </r>
  <r>
    <x v="4"/>
    <s v="2312895-8"/>
    <x v="3"/>
    <x v="2"/>
    <n v="5390"/>
  </r>
  <r>
    <x v="0"/>
    <n v="152"/>
    <x v="3"/>
    <x v="3"/>
    <n v="462158.1"/>
  </r>
  <r>
    <x v="1"/>
    <n v="148"/>
    <x v="3"/>
    <x v="3"/>
    <n v="3062892"/>
  </r>
  <r>
    <x v="2"/>
    <n v="149"/>
    <x v="3"/>
    <x v="3"/>
    <n v="54042"/>
  </r>
  <r>
    <x v="3"/>
    <s v="2545484-8"/>
    <x v="3"/>
    <x v="3"/>
    <n v="414"/>
  </r>
  <r>
    <x v="4"/>
    <s v="2312895-8"/>
    <x v="3"/>
    <x v="3"/>
    <n v="6105"/>
  </r>
  <r>
    <x v="0"/>
    <n v="152"/>
    <x v="3"/>
    <x v="4"/>
    <n v="231302"/>
  </r>
  <r>
    <x v="1"/>
    <n v="148"/>
    <x v="3"/>
    <x v="4"/>
    <n v="3758100"/>
  </r>
  <r>
    <x v="2"/>
    <n v="149"/>
    <x v="3"/>
    <x v="4"/>
    <n v="182783"/>
  </r>
  <r>
    <x v="3"/>
    <s v="2545484-8"/>
    <x v="3"/>
    <x v="4"/>
    <n v="407"/>
  </r>
  <r>
    <x v="4"/>
    <s v="2312895-8"/>
    <x v="3"/>
    <x v="4"/>
    <n v="6377"/>
  </r>
  <r>
    <x v="0"/>
    <n v="152"/>
    <x v="3"/>
    <x v="5"/>
    <n v="437173"/>
  </r>
  <r>
    <x v="1"/>
    <n v="148"/>
    <x v="3"/>
    <x v="5"/>
    <n v="2643122.4"/>
  </r>
  <r>
    <x v="2"/>
    <n v="149"/>
    <x v="3"/>
    <x v="5"/>
    <n v="1087927.5"/>
  </r>
  <r>
    <x v="3"/>
    <s v="2545484-8"/>
    <x v="3"/>
    <x v="5"/>
    <n v="605"/>
  </r>
  <r>
    <x v="4"/>
    <s v="2312895-8"/>
    <x v="3"/>
    <x v="5"/>
    <n v="6582"/>
  </r>
  <r>
    <x v="0"/>
    <n v="152"/>
    <x v="3"/>
    <x v="6"/>
    <n v="1562663.7"/>
  </r>
  <r>
    <x v="1"/>
    <n v="148"/>
    <x v="3"/>
    <x v="6"/>
    <n v="5410142.4000000004"/>
  </r>
  <r>
    <x v="2"/>
    <n v="149"/>
    <x v="3"/>
    <x v="6"/>
    <n v="1304292"/>
  </r>
  <r>
    <x v="3"/>
    <s v="2545484-8"/>
    <x v="3"/>
    <x v="6"/>
    <n v="625"/>
  </r>
  <r>
    <x v="4"/>
    <s v="2312895-8"/>
    <x v="3"/>
    <x v="6"/>
    <n v="6171"/>
  </r>
  <r>
    <x v="0"/>
    <n v="152"/>
    <x v="3"/>
    <x v="7"/>
    <n v="1331804.7"/>
  </r>
  <r>
    <x v="1"/>
    <n v="148"/>
    <x v="3"/>
    <x v="7"/>
    <n v="5527795.2000000002"/>
  </r>
  <r>
    <x v="2"/>
    <n v="149"/>
    <x v="3"/>
    <x v="7"/>
    <n v="1360810.5"/>
  </r>
  <r>
    <x v="3"/>
    <s v="2545484-8"/>
    <x v="3"/>
    <x v="7"/>
    <n v="574"/>
  </r>
  <r>
    <x v="4"/>
    <s v="2312895-8"/>
    <x v="3"/>
    <x v="7"/>
    <n v="4608"/>
  </r>
  <r>
    <x v="0"/>
    <n v="152"/>
    <x v="3"/>
    <x v="8"/>
    <n v="568211.48"/>
  </r>
  <r>
    <x v="1"/>
    <n v="148"/>
    <x v="3"/>
    <x v="8"/>
    <n v="5169914.4000000004"/>
  </r>
  <r>
    <x v="2"/>
    <n v="149"/>
    <x v="3"/>
    <x v="8"/>
    <n v="2272833"/>
  </r>
  <r>
    <x v="3"/>
    <s v="2545484-8"/>
    <x v="3"/>
    <x v="8"/>
    <n v="460"/>
  </r>
  <r>
    <x v="4"/>
    <s v="2312895-8"/>
    <x v="3"/>
    <x v="8"/>
    <n v="4176"/>
  </r>
  <r>
    <x v="0"/>
    <n v="152"/>
    <x v="3"/>
    <x v="9"/>
    <n v="2331951.2999999998"/>
  </r>
  <r>
    <x v="1"/>
    <n v="148"/>
    <x v="3"/>
    <x v="9"/>
    <n v="1563050.4"/>
  </r>
  <r>
    <x v="2"/>
    <n v="149"/>
    <x v="3"/>
    <x v="9"/>
    <n v="1201891.5"/>
  </r>
  <r>
    <x v="3"/>
    <s v="2545484-8"/>
    <x v="3"/>
    <x v="9"/>
    <n v="561"/>
  </r>
  <r>
    <x v="4"/>
    <s v="2312895-8"/>
    <x v="3"/>
    <x v="9"/>
    <n v="9153"/>
  </r>
  <r>
    <x v="0"/>
    <n v="152"/>
    <x v="3"/>
    <x v="10"/>
    <n v="876697.84"/>
  </r>
  <r>
    <x v="1"/>
    <n v="148"/>
    <x v="3"/>
    <x v="10"/>
    <n v="2310130.7999999998"/>
  </r>
  <r>
    <x v="2"/>
    <n v="149"/>
    <x v="3"/>
    <x v="10"/>
    <n v="369183.56"/>
  </r>
  <r>
    <x v="3"/>
    <s v="2545484-8"/>
    <x v="3"/>
    <x v="10"/>
    <n v="465"/>
  </r>
  <r>
    <x v="4"/>
    <s v="2312895-8"/>
    <x v="3"/>
    <x v="10"/>
    <n v="6000"/>
  </r>
  <r>
    <x v="0"/>
    <n v="152"/>
    <x v="3"/>
    <x v="11"/>
    <n v="866181.6"/>
  </r>
  <r>
    <x v="1"/>
    <n v="148"/>
    <x v="3"/>
    <x v="11"/>
    <n v="3663480"/>
  </r>
  <r>
    <x v="2"/>
    <n v="149"/>
    <x v="3"/>
    <x v="11"/>
    <n v="0"/>
  </r>
  <r>
    <x v="3"/>
    <s v="2545484-8"/>
    <x v="3"/>
    <x v="11"/>
    <n v="442"/>
  </r>
  <r>
    <x v="4"/>
    <s v="2312895-8"/>
    <x v="3"/>
    <x v="11"/>
    <n v="6000"/>
  </r>
</pivotCacheRecords>
</file>

<file path=xl/pivotCache/pivotCacheRecords19.xml><?xml version="1.0" encoding="utf-8"?>
<pivotCacheRecords xmlns="http://schemas.openxmlformats.org/spreadsheetml/2006/main" xmlns:r="http://schemas.openxmlformats.org/officeDocument/2006/relationships" count="48">
  <r>
    <x v="0"/>
    <n v="143"/>
    <x v="0"/>
    <x v="0"/>
    <n v="3666400"/>
  </r>
  <r>
    <x v="0"/>
    <n v="143"/>
    <x v="0"/>
    <x v="1"/>
    <n v="3501800"/>
  </r>
  <r>
    <x v="0"/>
    <n v="143"/>
    <x v="0"/>
    <x v="2"/>
    <n v="4782640"/>
  </r>
  <r>
    <x v="0"/>
    <n v="143"/>
    <x v="0"/>
    <x v="3"/>
    <n v="2577280"/>
  </r>
  <r>
    <x v="0"/>
    <n v="143"/>
    <x v="0"/>
    <x v="4"/>
    <n v="1582800"/>
  </r>
  <r>
    <x v="0"/>
    <n v="143"/>
    <x v="0"/>
    <x v="5"/>
    <n v="3382240"/>
  </r>
  <r>
    <x v="0"/>
    <n v="143"/>
    <x v="0"/>
    <x v="6"/>
    <n v="3429760"/>
  </r>
  <r>
    <x v="0"/>
    <n v="143"/>
    <x v="0"/>
    <x v="7"/>
    <n v="3960880"/>
  </r>
  <r>
    <x v="0"/>
    <n v="143"/>
    <x v="0"/>
    <x v="8"/>
    <n v="4429640"/>
  </r>
  <r>
    <x v="0"/>
    <n v="143"/>
    <x v="0"/>
    <x v="9"/>
    <n v="1563160"/>
  </r>
  <r>
    <x v="0"/>
    <n v="143"/>
    <x v="0"/>
    <x v="10"/>
    <n v="372880"/>
  </r>
  <r>
    <x v="0"/>
    <n v="143"/>
    <x v="0"/>
    <x v="11"/>
    <n v="697040"/>
  </r>
  <r>
    <x v="0"/>
    <n v="143"/>
    <x v="1"/>
    <x v="0"/>
    <n v="1192560"/>
  </r>
  <r>
    <x v="0"/>
    <n v="143"/>
    <x v="1"/>
    <x v="1"/>
    <n v="1560640"/>
  </r>
  <r>
    <x v="0"/>
    <n v="143"/>
    <x v="1"/>
    <x v="2"/>
    <n v="1385440"/>
  </r>
  <r>
    <x v="0"/>
    <n v="143"/>
    <x v="1"/>
    <x v="3"/>
    <n v="1857600"/>
  </r>
  <r>
    <x v="0"/>
    <n v="143"/>
    <x v="1"/>
    <x v="4"/>
    <n v="1826520"/>
  </r>
  <r>
    <x v="0"/>
    <n v="143"/>
    <x v="1"/>
    <x v="5"/>
    <n v="2232760"/>
  </r>
  <r>
    <x v="0"/>
    <n v="143"/>
    <x v="1"/>
    <x v="6"/>
    <n v="3519040"/>
  </r>
  <r>
    <x v="0"/>
    <n v="143"/>
    <x v="1"/>
    <x v="7"/>
    <n v="4408920"/>
  </r>
  <r>
    <x v="0"/>
    <n v="143"/>
    <x v="1"/>
    <x v="8"/>
    <n v="4943280"/>
  </r>
  <r>
    <x v="0"/>
    <n v="143"/>
    <x v="1"/>
    <x v="9"/>
    <n v="644400"/>
  </r>
  <r>
    <x v="0"/>
    <n v="143"/>
    <x v="1"/>
    <x v="10"/>
    <n v="287040"/>
  </r>
  <r>
    <x v="0"/>
    <n v="143"/>
    <x v="1"/>
    <x v="11"/>
    <n v="324520"/>
  </r>
  <r>
    <x v="0"/>
    <n v="143"/>
    <x v="2"/>
    <x v="0"/>
    <n v="2248000"/>
  </r>
  <r>
    <x v="0"/>
    <n v="143"/>
    <x v="2"/>
    <x v="1"/>
    <n v="3485960"/>
  </r>
  <r>
    <x v="0"/>
    <n v="143"/>
    <x v="2"/>
    <x v="2"/>
    <n v="4384200"/>
  </r>
  <r>
    <x v="0"/>
    <n v="143"/>
    <x v="2"/>
    <x v="3"/>
    <n v="2085680"/>
  </r>
  <r>
    <x v="0"/>
    <n v="143"/>
    <x v="2"/>
    <x v="4"/>
    <n v="386240"/>
  </r>
  <r>
    <x v="0"/>
    <n v="143"/>
    <x v="2"/>
    <x v="5"/>
    <n v="1461520"/>
  </r>
  <r>
    <x v="0"/>
    <n v="143"/>
    <x v="2"/>
    <x v="6"/>
    <n v="1465720"/>
  </r>
  <r>
    <x v="0"/>
    <n v="143"/>
    <x v="2"/>
    <x v="7"/>
    <n v="1353680"/>
  </r>
  <r>
    <x v="0"/>
    <n v="143"/>
    <x v="2"/>
    <x v="8"/>
    <n v="2628160"/>
  </r>
  <r>
    <x v="0"/>
    <n v="143"/>
    <x v="2"/>
    <x v="9"/>
    <n v="540840"/>
  </r>
  <r>
    <x v="0"/>
    <n v="143"/>
    <x v="2"/>
    <x v="10"/>
    <n v="1157960"/>
  </r>
  <r>
    <x v="0"/>
    <n v="143"/>
    <x v="2"/>
    <x v="11"/>
    <n v="1481960"/>
  </r>
  <r>
    <x v="0"/>
    <n v="143"/>
    <x v="3"/>
    <x v="0"/>
    <n v="693520"/>
  </r>
  <r>
    <x v="0"/>
    <n v="143"/>
    <x v="3"/>
    <x v="1"/>
    <n v="1523000"/>
  </r>
  <r>
    <x v="0"/>
    <n v="143"/>
    <x v="3"/>
    <x v="2"/>
    <n v="1443440"/>
  </r>
  <r>
    <x v="0"/>
    <n v="143"/>
    <x v="3"/>
    <x v="3"/>
    <n v="1886050"/>
  </r>
  <r>
    <x v="0"/>
    <n v="143"/>
    <x v="3"/>
    <x v="4"/>
    <n v="1917985"/>
  </r>
  <r>
    <x v="0"/>
    <n v="143"/>
    <x v="3"/>
    <x v="5"/>
    <n v="3378820"/>
  </r>
  <r>
    <x v="0"/>
    <n v="143"/>
    <x v="3"/>
    <x v="6"/>
    <n v="3082490"/>
  </r>
  <r>
    <x v="0"/>
    <n v="143"/>
    <x v="3"/>
    <x v="7"/>
    <n v="4070384"/>
  </r>
  <r>
    <x v="0"/>
    <n v="143"/>
    <x v="3"/>
    <x v="8"/>
    <n v="4908080"/>
  </r>
  <r>
    <x v="0"/>
    <n v="143"/>
    <x v="3"/>
    <x v="9"/>
    <n v="1265440"/>
  </r>
  <r>
    <x v="0"/>
    <n v="143"/>
    <x v="3"/>
    <x v="10"/>
    <n v="313120"/>
  </r>
  <r>
    <x v="0"/>
    <n v="143"/>
    <x v="3"/>
    <x v="11"/>
    <n v="242112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8">
  <r>
    <s v="USAQUEN"/>
    <s v="0762438-6"/>
    <x v="0"/>
    <x v="0"/>
    <n v="32000"/>
  </r>
  <r>
    <s v="USAQUEN"/>
    <s v="0762438-6"/>
    <x v="0"/>
    <x v="1"/>
    <n v="24000"/>
  </r>
  <r>
    <s v="USAQUEN"/>
    <s v="0762438-6"/>
    <x v="0"/>
    <x v="2"/>
    <n v="24000"/>
  </r>
  <r>
    <s v="USAQUEN"/>
    <s v="0762438-6"/>
    <x v="0"/>
    <x v="3"/>
    <n v="0"/>
  </r>
  <r>
    <s v="USAQUEN"/>
    <s v="0762438-6"/>
    <x v="0"/>
    <x v="4"/>
    <n v="32000"/>
  </r>
  <r>
    <s v="USAQUEN"/>
    <s v="0762438-6"/>
    <x v="0"/>
    <x v="5"/>
    <n v="32000"/>
  </r>
  <r>
    <s v="USAQUEN"/>
    <s v="0762438-6"/>
    <x v="0"/>
    <x v="6"/>
    <n v="16000"/>
  </r>
  <r>
    <s v="USAQUEN"/>
    <s v="0762438-6"/>
    <x v="0"/>
    <x v="7"/>
    <n v="32000"/>
  </r>
  <r>
    <s v="USAQUEN"/>
    <s v="0762438-6"/>
    <x v="0"/>
    <x v="8"/>
    <n v="16000"/>
  </r>
  <r>
    <s v="USAQUEN"/>
    <s v="0762438-6"/>
    <x v="0"/>
    <x v="9"/>
    <n v="24000"/>
  </r>
  <r>
    <s v="USAQUEN"/>
    <s v="0762438-6"/>
    <x v="0"/>
    <x v="10"/>
    <n v="24000"/>
  </r>
  <r>
    <s v="USAQUEN"/>
    <s v="0762438-6"/>
    <x v="0"/>
    <x v="11"/>
    <n v="24000"/>
  </r>
  <r>
    <s v="USAQUEN"/>
    <s v="0762438-6"/>
    <x v="1"/>
    <x v="0"/>
    <n v="24000"/>
  </r>
  <r>
    <s v="USAQUEN"/>
    <s v="0762438-6"/>
    <x v="1"/>
    <x v="1"/>
    <n v="24000"/>
  </r>
  <r>
    <s v="USAQUEN"/>
    <s v="0762438-6"/>
    <x v="1"/>
    <x v="2"/>
    <n v="16000"/>
  </r>
  <r>
    <s v="USAQUEN"/>
    <s v="0762438-6"/>
    <x v="1"/>
    <x v="3"/>
    <n v="24370"/>
  </r>
  <r>
    <s v="USAQUEN"/>
    <s v="0762438-6"/>
    <x v="1"/>
    <x v="4"/>
    <n v="22780"/>
  </r>
  <r>
    <s v="USAQUEN"/>
    <s v="0762438-6"/>
    <x v="1"/>
    <x v="5"/>
    <n v="56000"/>
  </r>
  <r>
    <s v="USAQUEN"/>
    <s v="0762438-6"/>
    <x v="1"/>
    <x v="6"/>
    <n v="8000"/>
  </r>
  <r>
    <s v="USAQUEN"/>
    <s v="0762438-6"/>
    <x v="1"/>
    <x v="7"/>
    <n v="0"/>
  </r>
  <r>
    <s v="USAQUEN"/>
    <s v="0762438-6"/>
    <x v="1"/>
    <x v="8"/>
    <n v="24000"/>
  </r>
  <r>
    <s v="USAQUEN"/>
    <s v="0762438-6"/>
    <x v="1"/>
    <x v="9"/>
    <n v="24000"/>
  </r>
  <r>
    <s v="USAQUEN"/>
    <s v="0762438-6"/>
    <x v="1"/>
    <x v="10"/>
    <n v="27260"/>
  </r>
  <r>
    <s v="USAQUEN"/>
    <s v="0762438-6"/>
    <x v="1"/>
    <x v="11"/>
    <n v="19016"/>
  </r>
  <r>
    <s v="USAQUEN"/>
    <s v="0762438-6"/>
    <x v="2"/>
    <x v="0"/>
    <n v="32000"/>
  </r>
  <r>
    <s v="USAQUEN"/>
    <s v="0762438-6"/>
    <x v="2"/>
    <x v="1"/>
    <n v="16000"/>
  </r>
  <r>
    <s v="USAQUEN"/>
    <s v="0762438-6"/>
    <x v="2"/>
    <x v="2"/>
    <n v="24000"/>
  </r>
  <r>
    <s v="USAQUEN"/>
    <s v="0762438-6"/>
    <x v="2"/>
    <x v="3"/>
    <n v="16000"/>
  </r>
  <r>
    <s v="USAQUEN"/>
    <s v="0762438-6"/>
    <x v="2"/>
    <x v="4"/>
    <n v="16000"/>
  </r>
  <r>
    <s v="USAQUEN"/>
    <s v="0762438-6"/>
    <x v="2"/>
    <x v="5"/>
    <n v="16000"/>
  </r>
  <r>
    <s v="USAQUEN"/>
    <s v="0762438-6"/>
    <x v="2"/>
    <x v="6"/>
    <n v="16000"/>
  </r>
  <r>
    <s v="USAQUEN"/>
    <s v="0762438-6"/>
    <x v="2"/>
    <x v="7"/>
    <n v="16000"/>
  </r>
  <r>
    <s v="USAQUEN"/>
    <s v="0762438-6"/>
    <x v="2"/>
    <x v="8"/>
    <n v="16000"/>
  </r>
  <r>
    <s v="USAQUEN"/>
    <s v="0762438-6"/>
    <x v="2"/>
    <x v="9"/>
    <n v="16000"/>
  </r>
  <r>
    <s v="USAQUEN"/>
    <s v="0762438-6"/>
    <x v="2"/>
    <x v="10"/>
    <n v="16000"/>
  </r>
  <r>
    <s v="USAQUEN"/>
    <s v="0762438-6"/>
    <x v="2"/>
    <x v="11"/>
    <n v="16000"/>
  </r>
  <r>
    <s v="USAQUEN"/>
    <s v="0762438-6"/>
    <x v="3"/>
    <x v="0"/>
    <n v="16000"/>
  </r>
  <r>
    <s v="USAQUEN"/>
    <s v="0762438-6"/>
    <x v="3"/>
    <x v="1"/>
    <n v="16000"/>
  </r>
  <r>
    <s v="USAQUEN"/>
    <s v="0762438-6"/>
    <x v="3"/>
    <x v="2"/>
    <n v="16000"/>
  </r>
  <r>
    <s v="USAQUEN"/>
    <s v="0762438-6"/>
    <x v="3"/>
    <x v="3"/>
    <n v="24000"/>
  </r>
  <r>
    <s v="USAQUEN"/>
    <s v="0762438-6"/>
    <x v="3"/>
    <x v="4"/>
    <n v="16000"/>
  </r>
  <r>
    <s v="USAQUEN"/>
    <s v="0762438-6"/>
    <x v="3"/>
    <x v="5"/>
    <n v="16000"/>
  </r>
  <r>
    <s v="USAQUEN"/>
    <s v="0762438-6"/>
    <x v="3"/>
    <x v="6"/>
    <n v="16000"/>
  </r>
  <r>
    <s v="USAQUEN"/>
    <s v="0762438-6"/>
    <x v="3"/>
    <x v="7"/>
    <n v="16000"/>
  </r>
  <r>
    <s v="USAQUEN"/>
    <s v="0762438-6"/>
    <x v="3"/>
    <x v="8"/>
    <n v="16000"/>
  </r>
  <r>
    <s v="USAQUEN"/>
    <s v="0762438-6"/>
    <x v="3"/>
    <x v="9"/>
    <n v="16000"/>
  </r>
  <r>
    <s v="USAQUEN"/>
    <s v="0762438-6"/>
    <x v="3"/>
    <x v="10"/>
    <n v="24000"/>
  </r>
  <r>
    <s v="USAQUEN"/>
    <s v="0762438-6"/>
    <x v="3"/>
    <x v="11"/>
    <n v="160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8">
  <r>
    <s v="SEDE ADMINISTRATIVA"/>
    <n v="142"/>
    <x v="0"/>
    <x v="0"/>
    <n v="215648.6"/>
  </r>
  <r>
    <s v="SEDE ADMINISTRATIVA"/>
    <n v="142"/>
    <x v="0"/>
    <x v="1"/>
    <n v="201333.6"/>
  </r>
  <r>
    <s v="SEDE ADMINISTRATIVA"/>
    <n v="142"/>
    <x v="0"/>
    <x v="2"/>
    <n v="219127.4"/>
  </r>
  <r>
    <s v="SEDE ADMINISTRATIVA"/>
    <n v="142"/>
    <x v="0"/>
    <x v="3"/>
    <n v="205888.3"/>
  </r>
  <r>
    <s v="SEDE ADMINISTRATIVA"/>
    <n v="142"/>
    <x v="0"/>
    <x v="4"/>
    <n v="204544.8"/>
  </r>
  <r>
    <s v="SEDE ADMINISTRATIVA"/>
    <n v="142"/>
    <x v="0"/>
    <x v="5"/>
    <n v="194727.6"/>
  </r>
  <r>
    <s v="SEDE ADMINISTRATIVA"/>
    <n v="142"/>
    <x v="0"/>
    <x v="6"/>
    <n v="206816.3"/>
  </r>
  <r>
    <s v="SEDE ADMINISTRATIVA"/>
    <n v="142"/>
    <x v="0"/>
    <x v="7"/>
    <n v="194138.2"/>
  </r>
  <r>
    <s v="SEDE ADMINISTRATIVA"/>
    <n v="142"/>
    <x v="0"/>
    <x v="8"/>
    <n v="198791.4"/>
  </r>
  <r>
    <s v="SEDE ADMINISTRATIVA"/>
    <n v="142"/>
    <x v="0"/>
    <x v="9"/>
    <n v="203999"/>
  </r>
  <r>
    <s v="SEDE ADMINISTRATIVA"/>
    <n v="142"/>
    <x v="0"/>
    <x v="10"/>
    <n v="191077.4"/>
  </r>
  <r>
    <s v="SEDE ADMINISTRATIVA"/>
    <n v="142"/>
    <x v="0"/>
    <x v="11"/>
    <n v="190064.5"/>
  </r>
  <r>
    <s v="SEDE ADMINISTRATIVA"/>
    <n v="142"/>
    <x v="1"/>
    <x v="0"/>
    <n v="186426.2"/>
  </r>
  <r>
    <s v="SEDE ADMINISTRATIVA"/>
    <n v="142"/>
    <x v="1"/>
    <x v="1"/>
    <n v="172867"/>
  </r>
  <r>
    <s v="SEDE ADMINISTRATIVA"/>
    <n v="142"/>
    <x v="1"/>
    <x v="2"/>
    <n v="192068.1"/>
  </r>
  <r>
    <s v="SEDE ADMINISTRATIVA"/>
    <n v="142"/>
    <x v="1"/>
    <x v="3"/>
    <n v="179532.2"/>
  </r>
  <r>
    <s v="SEDE ADMINISTRATIVA"/>
    <n v="142"/>
    <x v="1"/>
    <x v="4"/>
    <n v="185553.1"/>
  </r>
  <r>
    <s v="SEDE ADMINISTRATIVA"/>
    <n v="142"/>
    <x v="1"/>
    <x v="5"/>
    <n v="180669.9"/>
  </r>
  <r>
    <s v="SEDE ADMINISTRATIVA"/>
    <n v="142"/>
    <x v="1"/>
    <x v="6"/>
    <n v="192491"/>
  </r>
  <r>
    <s v="SEDE ADMINISTRATIVA"/>
    <n v="142"/>
    <x v="1"/>
    <x v="7"/>
    <n v="189143.7"/>
  </r>
  <r>
    <s v="SEDE ADMINISTRATIVA"/>
    <n v="142"/>
    <x v="1"/>
    <x v="8"/>
    <n v="190776.2"/>
  </r>
  <r>
    <s v="SEDE ADMINISTRATIVA"/>
    <n v="142"/>
    <x v="1"/>
    <x v="9"/>
    <n v="193989"/>
  </r>
  <r>
    <s v="SEDE ADMINISTRATIVA"/>
    <n v="142"/>
    <x v="1"/>
    <x v="10"/>
    <n v="180606"/>
  </r>
  <r>
    <s v="SEDE ADMINISTRATIVA"/>
    <n v="142"/>
    <x v="1"/>
    <x v="11"/>
    <n v="182342.39999999999"/>
  </r>
  <r>
    <s v="SEDE ADMINISTRATIVA"/>
    <n v="142"/>
    <x v="2"/>
    <x v="0"/>
    <n v="172516.9"/>
  </r>
  <r>
    <s v="SEDE ADMINISTRATIVA"/>
    <n v="142"/>
    <x v="2"/>
    <x v="1"/>
    <n v="170717.8"/>
  </r>
  <r>
    <s v="SEDE ADMINISTRATIVA"/>
    <n v="142"/>
    <x v="2"/>
    <x v="2"/>
    <n v="161842.1"/>
  </r>
  <r>
    <s v="SEDE ADMINISTRATIVA"/>
    <n v="142"/>
    <x v="2"/>
    <x v="3"/>
    <n v="160561"/>
  </r>
  <r>
    <s v="SEDE ADMINISTRATIVA"/>
    <n v="142"/>
    <x v="2"/>
    <x v="4"/>
    <n v="156945.9"/>
  </r>
  <r>
    <s v="SEDE ADMINISTRATIVA"/>
    <n v="142"/>
    <x v="2"/>
    <x v="5"/>
    <n v="158303"/>
  </r>
  <r>
    <s v="SEDE ADMINISTRATIVA"/>
    <n v="142"/>
    <x v="2"/>
    <x v="6"/>
    <n v="162348.5"/>
  </r>
  <r>
    <s v="SEDE ADMINISTRATIVA"/>
    <n v="142"/>
    <x v="2"/>
    <x v="7"/>
    <n v="173967"/>
  </r>
  <r>
    <s v="SEDE ADMINISTRATIVA"/>
    <n v="142"/>
    <x v="2"/>
    <x v="8"/>
    <n v="158303"/>
  </r>
  <r>
    <s v="SEDE ADMINISTRATIVA"/>
    <n v="142"/>
    <x v="2"/>
    <x v="9"/>
    <n v="170828.5"/>
  </r>
  <r>
    <s v="SEDE ADMINISTRATIVA"/>
    <n v="142"/>
    <x v="2"/>
    <x v="10"/>
    <n v="173822.8"/>
  </r>
  <r>
    <s v="SEDE ADMINISTRATIVA"/>
    <n v="142"/>
    <x v="2"/>
    <x v="11"/>
    <n v="172873.1"/>
  </r>
  <r>
    <s v="SEDE ADMINISTRATIVA"/>
    <n v="142"/>
    <x v="3"/>
    <x v="0"/>
    <n v="169857.2"/>
  </r>
  <r>
    <s v="SEDE ADMINISTRATIVA"/>
    <n v="142"/>
    <x v="3"/>
    <x v="1"/>
    <n v="158036.70000000001"/>
  </r>
  <r>
    <s v="SEDE ADMINISTRATIVA"/>
    <n v="142"/>
    <x v="3"/>
    <x v="2"/>
    <n v="170713.4"/>
  </r>
  <r>
    <s v="SEDE ADMINISTRATIVA"/>
    <n v="142"/>
    <x v="3"/>
    <x v="3"/>
    <n v="160267.20000000001"/>
  </r>
  <r>
    <s v="SEDE ADMINISTRATIVA"/>
    <n v="142"/>
    <x v="3"/>
    <x v="4"/>
    <n v="169164"/>
  </r>
  <r>
    <s v="SEDE ADMINISTRATIVA"/>
    <n v="142"/>
    <x v="3"/>
    <x v="5"/>
    <n v="160967.9"/>
  </r>
  <r>
    <s v="SEDE ADMINISTRATIVA"/>
    <n v="142"/>
    <x v="3"/>
    <x v="6"/>
    <n v="164841.60000000001"/>
  </r>
  <r>
    <s v="SEDE ADMINISTRATIVA"/>
    <n v="142"/>
    <x v="3"/>
    <x v="7"/>
    <n v="167590"/>
  </r>
  <r>
    <s v="SEDE ADMINISTRATIVA"/>
    <n v="142"/>
    <x v="3"/>
    <x v="8"/>
    <n v="161957.6"/>
  </r>
  <r>
    <s v="SEDE ADMINISTRATIVA"/>
    <n v="142"/>
    <x v="3"/>
    <x v="9"/>
    <n v="170938.7"/>
  </r>
  <r>
    <s v="SEDE ADMINISTRATIVA"/>
    <n v="142"/>
    <x v="3"/>
    <x v="10"/>
    <n v="163656.70000000001"/>
  </r>
  <r>
    <s v="SEDE ADMINISTRATIVA"/>
    <n v="142"/>
    <x v="3"/>
    <x v="11"/>
    <n v="162550.7000000000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75">
  <r>
    <s v="Tubos Fluorescentes Tipo T8"/>
    <x v="0"/>
    <x v="0"/>
    <n v="106"/>
    <s v="Sotano"/>
    <x v="0"/>
  </r>
  <r>
    <s v="Tubos Fluorescentes Tipo T8"/>
    <x v="0"/>
    <x v="1"/>
    <n v="105"/>
    <s v="Sotano"/>
    <x v="0"/>
  </r>
  <r>
    <s v="Tubos Fluorescentes Tipo T12"/>
    <x v="1"/>
    <x v="2"/>
    <n v="300"/>
    <s v="Sotano"/>
    <x v="0"/>
  </r>
  <r>
    <s v="Tubos Fluorescentes Tipo T12"/>
    <x v="1"/>
    <x v="3"/>
    <n v="96"/>
    <s v="Sotano"/>
    <x v="0"/>
  </r>
  <r>
    <s v="Tubos Fluorescentes Tipo T12"/>
    <x v="1"/>
    <x v="4"/>
    <n v="240"/>
    <s v="Sotano"/>
    <x v="0"/>
  </r>
  <r>
    <s v="Tubos Fluorescentes Tipo T12"/>
    <x v="1"/>
    <x v="5"/>
    <n v="156"/>
    <s v="Sotano"/>
    <x v="0"/>
  </r>
  <r>
    <s v="Lámparas Fluorescentes Compactas"/>
    <x v="2"/>
    <x v="6"/>
    <n v="1"/>
    <s v="Sotano"/>
    <x v="0"/>
  </r>
  <r>
    <s v="Tubos Fluorescentes Tipo T8"/>
    <x v="0"/>
    <x v="0"/>
    <n v="602"/>
    <s v="Piso 1"/>
    <x v="0"/>
  </r>
  <r>
    <s v="Tubos Fluorescentes Tipo T8"/>
    <x v="0"/>
    <x v="1"/>
    <n v="10"/>
    <s v="Piso 1"/>
    <x v="0"/>
  </r>
  <r>
    <s v="Lámparas Fluorescentes Compactas"/>
    <x v="2"/>
    <x v="7"/>
    <n v="20"/>
    <s v="Piso 1"/>
    <x v="0"/>
  </r>
  <r>
    <s v="Lámparas Fluorescentes Compactas"/>
    <x v="2"/>
    <x v="8"/>
    <n v="56"/>
    <s v="Piso 1"/>
    <x v="0"/>
  </r>
  <r>
    <s v="Lámparas Fluorescentes Compactas"/>
    <x v="2"/>
    <x v="9"/>
    <n v="13"/>
    <s v="Piso 1"/>
    <x v="0"/>
  </r>
  <r>
    <s v="Lámparas LED"/>
    <x v="3"/>
    <x v="10"/>
    <n v="35"/>
    <s v="Piso 1"/>
    <x v="0"/>
  </r>
  <r>
    <s v="Lámparas LED"/>
    <x v="3"/>
    <x v="11"/>
    <n v="6"/>
    <s v="Piso 1"/>
    <x v="0"/>
  </r>
  <r>
    <s v="Lámparas LED"/>
    <x v="3"/>
    <x v="12"/>
    <n v="8"/>
    <s v="Piso 1"/>
    <x v="0"/>
  </r>
  <r>
    <s v="Lámparas Incandescentes Halógenas (Dicroica)"/>
    <x v="4"/>
    <x v="13"/>
    <n v="32"/>
    <s v="Piso 1"/>
    <x v="0"/>
  </r>
  <r>
    <s v="Tubos Fluorescentes Tipo T8"/>
    <x v="0"/>
    <x v="0"/>
    <n v="791"/>
    <s v="Piso 2"/>
    <x v="0"/>
  </r>
  <r>
    <s v="Lámparas Fluorescentes Compactas"/>
    <x v="2"/>
    <x v="7"/>
    <n v="105"/>
    <s v="Piso 2"/>
    <x v="0"/>
  </r>
  <r>
    <s v="Lámparas Fluorescentes Compactas"/>
    <x v="2"/>
    <x v="9"/>
    <n v="38"/>
    <s v="Piso 2"/>
    <x v="0"/>
  </r>
  <r>
    <s v="Lámparas LED"/>
    <x v="3"/>
    <x v="10"/>
    <n v="3"/>
    <s v="Piso 2"/>
    <x v="0"/>
  </r>
  <r>
    <s v="Lámparas LED"/>
    <x v="3"/>
    <x v="14"/>
    <n v="10"/>
    <s v="Piso 2"/>
    <x v="0"/>
  </r>
  <r>
    <s v="Tubos Fluorescentes Tipo T8"/>
    <x v="0"/>
    <x v="0"/>
    <n v="833"/>
    <s v="Piso 3"/>
    <x v="0"/>
  </r>
  <r>
    <s v="Lámparas Fluorescentes Compactas"/>
    <x v="2"/>
    <x v="7"/>
    <n v="52"/>
    <s v="Piso 3"/>
    <x v="0"/>
  </r>
  <r>
    <s v="Lámparas Fluorescentes Compactas"/>
    <x v="2"/>
    <x v="9"/>
    <n v="13"/>
    <s v="Piso 3"/>
    <x v="0"/>
  </r>
  <r>
    <s v="Tubos Fluorescentes Tipo T8"/>
    <x v="0"/>
    <x v="0"/>
    <n v="691"/>
    <s v="Piso 4"/>
    <x v="0"/>
  </r>
  <r>
    <s v="Lámparas Fluorescentes Compactas"/>
    <x v="2"/>
    <x v="7"/>
    <n v="110"/>
    <s v="Piso 4"/>
    <x v="0"/>
  </r>
  <r>
    <s v="Lámparas Fluorescentes Compactas"/>
    <x v="2"/>
    <x v="9"/>
    <n v="51"/>
    <s v="Piso 4"/>
    <x v="0"/>
  </r>
  <r>
    <s v="Lámparas LED"/>
    <x v="3"/>
    <x v="10"/>
    <n v="3"/>
    <s v="Piso 4"/>
    <x v="0"/>
  </r>
  <r>
    <s v="Tubos Fluorescentes Tipo T8"/>
    <x v="0"/>
    <x v="0"/>
    <n v="694"/>
    <s v="Piso 5"/>
    <x v="0"/>
  </r>
  <r>
    <s v="Lámparas Fluorescentes Compactas"/>
    <x v="2"/>
    <x v="7"/>
    <n v="37"/>
    <s v="Piso 5"/>
    <x v="0"/>
  </r>
  <r>
    <s v="Lámparas Fluorescentes Compactas"/>
    <x v="2"/>
    <x v="9"/>
    <n v="76"/>
    <s v="Piso 5"/>
    <x v="0"/>
  </r>
  <r>
    <s v="Lámparas LED"/>
    <x v="3"/>
    <x v="14"/>
    <n v="10"/>
    <s v="Piso 5"/>
    <x v="0"/>
  </r>
  <r>
    <s v="Tubos LED"/>
    <x v="3"/>
    <x v="15"/>
    <n v="35"/>
    <s v="Piso 5"/>
    <x v="0"/>
  </r>
  <r>
    <s v="Tubos Fluorescentes Tipo T8"/>
    <x v="0"/>
    <x v="0"/>
    <n v="28"/>
    <s v="Piso 6"/>
    <x v="0"/>
  </r>
  <r>
    <s v="Lámparas Fluorescentes Compactas"/>
    <x v="2"/>
    <x v="6"/>
    <n v="24"/>
    <s v="Piso 6"/>
    <x v="0"/>
  </r>
  <r>
    <s v="Lámparas LED"/>
    <x v="3"/>
    <x v="14"/>
    <n v="5"/>
    <s v="Piso 6"/>
    <x v="0"/>
  </r>
  <r>
    <s v="Lámparas LED"/>
    <x v="3"/>
    <x v="16"/>
    <n v="112"/>
    <s v="Piso 6"/>
    <x v="0"/>
  </r>
  <r>
    <s v="Lámparas LED"/>
    <x v="3"/>
    <x v="17"/>
    <n v="40"/>
    <s v="Piso 6"/>
    <x v="0"/>
  </r>
  <r>
    <s v="Lámparas LED"/>
    <x v="3"/>
    <x v="18"/>
    <n v="15"/>
    <s v="Piso 6"/>
    <x v="0"/>
  </r>
  <r>
    <s v="Tubos Fluorescentes Tipo T8"/>
    <x v="0"/>
    <x v="0"/>
    <n v="534"/>
    <s v="Piso 7"/>
    <x v="0"/>
  </r>
  <r>
    <s v="Tubos Fluorescentes Tipo T8"/>
    <x v="0"/>
    <x v="1"/>
    <n v="17"/>
    <s v="Piso 7"/>
    <x v="0"/>
  </r>
  <r>
    <s v="Lámparas Fluorescentes Compactas"/>
    <x v="2"/>
    <x v="6"/>
    <n v="104"/>
    <s v="Piso 7"/>
    <x v="0"/>
  </r>
  <r>
    <s v="Lámparas LED"/>
    <x v="3"/>
    <x v="14"/>
    <n v="5"/>
    <s v="Piso 7"/>
    <x v="0"/>
  </r>
  <r>
    <s v="Lámparas Incandescentes Halógenas (Dicroica)"/>
    <x v="4"/>
    <x v="13"/>
    <n v="3"/>
    <s v="Piso 7"/>
    <x v="0"/>
  </r>
  <r>
    <s v="Tubos Fluorescentes Tipo T8"/>
    <x v="0"/>
    <x v="0"/>
    <n v="106"/>
    <s v="Sotano"/>
    <x v="1"/>
  </r>
  <r>
    <s v="Tubos Fluorescentes Tipo T8"/>
    <x v="0"/>
    <x v="1"/>
    <n v="105"/>
    <s v="Sotano"/>
    <x v="1"/>
  </r>
  <r>
    <s v="Tubos Fluorescentes Tipo T12"/>
    <x v="1"/>
    <x v="2"/>
    <n v="300"/>
    <s v="Sotano"/>
    <x v="1"/>
  </r>
  <r>
    <s v="Tubos Fluorescentes Tipo T12"/>
    <x v="1"/>
    <x v="3"/>
    <n v="96"/>
    <s v="Sotano"/>
    <x v="1"/>
  </r>
  <r>
    <s v="Tubos Fluorescentes Tipo T12"/>
    <x v="1"/>
    <x v="4"/>
    <n v="240"/>
    <s v="Sotano"/>
    <x v="1"/>
  </r>
  <r>
    <s v="Tubos Fluorescentes Tipo T12"/>
    <x v="1"/>
    <x v="5"/>
    <n v="156"/>
    <s v="Sotano"/>
    <x v="1"/>
  </r>
  <r>
    <s v="Lámparas Fluorescentes Compactas"/>
    <x v="2"/>
    <x v="6"/>
    <n v="1"/>
    <s v="Sotano"/>
    <x v="1"/>
  </r>
  <r>
    <s v="Panel LED 60x60 cm"/>
    <x v="3"/>
    <x v="16"/>
    <n v="69"/>
    <s v="Piso 1"/>
    <x v="1"/>
  </r>
  <r>
    <s v="Bala LED 6''"/>
    <x v="3"/>
    <x v="19"/>
    <n v="107"/>
    <s v="Piso 1"/>
    <x v="1"/>
  </r>
  <r>
    <s v="Bala LED de 8''"/>
    <x v="3"/>
    <x v="8"/>
    <n v="25"/>
    <s v="Piso 1"/>
    <x v="1"/>
  </r>
  <r>
    <s v="Panel LED 60x60 cm"/>
    <x v="3"/>
    <x v="16"/>
    <n v="100"/>
    <s v="Piso 2"/>
    <x v="1"/>
  </r>
  <r>
    <s v="Bala LED 6''"/>
    <x v="3"/>
    <x v="19"/>
    <n v="15"/>
    <s v="Piso 2"/>
    <x v="1"/>
  </r>
  <r>
    <s v="Bala LED de 8''"/>
    <x v="3"/>
    <x v="8"/>
    <n v="56"/>
    <s v="Piso 2"/>
    <x v="1"/>
  </r>
  <r>
    <s v="Panel LED 60x60 cm"/>
    <x v="3"/>
    <x v="16"/>
    <n v="97"/>
    <s v="Piso 3"/>
    <x v="1"/>
  </r>
  <r>
    <s v="Bala LED 6''"/>
    <x v="3"/>
    <x v="19"/>
    <n v="27"/>
    <s v="Piso 3"/>
    <x v="1"/>
  </r>
  <r>
    <s v="Bala LED de 8''"/>
    <x v="3"/>
    <x v="8"/>
    <n v="67"/>
    <s v="Piso 3"/>
    <x v="1"/>
  </r>
  <r>
    <s v="Panel LED 60x60 cm"/>
    <x v="3"/>
    <x v="16"/>
    <n v="97"/>
    <s v="Piso 4"/>
    <x v="1"/>
  </r>
  <r>
    <s v="Bala LED 6''"/>
    <x v="3"/>
    <x v="19"/>
    <n v="21"/>
    <s v="Piso 4"/>
    <x v="1"/>
  </r>
  <r>
    <s v="Bala LED de 8''"/>
    <x v="3"/>
    <x v="8"/>
    <n v="56"/>
    <s v="Piso 4"/>
    <x v="1"/>
  </r>
  <r>
    <s v="Panel LED 60x60 cm"/>
    <x v="3"/>
    <x v="16"/>
    <n v="81"/>
    <s v="Piso 5"/>
    <x v="1"/>
  </r>
  <r>
    <s v="Bala LED 6''"/>
    <x v="3"/>
    <x v="19"/>
    <n v="18"/>
    <s v="Piso 5"/>
    <x v="1"/>
  </r>
  <r>
    <s v="Bala LED de 8''"/>
    <x v="3"/>
    <x v="8"/>
    <n v="55"/>
    <s v="Piso 5"/>
    <x v="1"/>
  </r>
  <r>
    <s v="Tubos Fluorescentes Tipo T8"/>
    <x v="0"/>
    <x v="0"/>
    <n v="28"/>
    <s v="Piso 6"/>
    <x v="1"/>
  </r>
  <r>
    <s v="Lámparas Fluorescentes Compactas"/>
    <x v="2"/>
    <x v="6"/>
    <n v="24"/>
    <s v="Piso 6"/>
    <x v="1"/>
  </r>
  <r>
    <s v="LED (1 W x 3)"/>
    <x v="3"/>
    <x v="14"/>
    <n v="5"/>
    <s v="Piso 6"/>
    <x v="1"/>
  </r>
  <r>
    <s v="Panel LED 60x60 cm"/>
    <x v="3"/>
    <x v="16"/>
    <n v="112"/>
    <s v="Piso 6"/>
    <x v="1"/>
  </r>
  <r>
    <s v="Bala LED 5&quot;"/>
    <x v="3"/>
    <x v="18"/>
    <n v="15"/>
    <s v="Piso 6"/>
    <x v="1"/>
  </r>
  <r>
    <s v="Bala LED 8&quot;"/>
    <x v="3"/>
    <x v="17"/>
    <n v="40"/>
    <s v="Piso 6"/>
    <x v="1"/>
  </r>
  <r>
    <s v="Panel LED 60x60 cm"/>
    <x v="3"/>
    <x v="16"/>
    <n v="94"/>
    <s v="Piso 7"/>
    <x v="1"/>
  </r>
  <r>
    <s v="Bala LED 6''"/>
    <x v="3"/>
    <x v="19"/>
    <n v="15"/>
    <s v="Piso 7"/>
    <x v="1"/>
  </r>
  <r>
    <s v="Bala LED de 8''"/>
    <x v="3"/>
    <x v="8"/>
    <n v="67"/>
    <s v="Piso 7"/>
    <x v="1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3">
  <r>
    <s v="Tubos Fluorescentes Tipo T8"/>
    <x v="0"/>
    <x v="0"/>
    <n v="270"/>
    <x v="0"/>
  </r>
  <r>
    <s v="Tubos Fluorescentes Tipo T8"/>
    <x v="0"/>
    <x v="1"/>
    <n v="54"/>
    <x v="0"/>
  </r>
  <r>
    <s v="Tubos Fluorescentes Tipo T12"/>
    <x v="1"/>
    <x v="2"/>
    <n v="116"/>
    <x v="0"/>
  </r>
  <r>
    <s v="Tubos Fluorescentes Tipo T12"/>
    <x v="1"/>
    <x v="3"/>
    <n v="78"/>
    <x v="0"/>
  </r>
  <r>
    <s v="Lámparas de Halogenuros Metálicos "/>
    <x v="2"/>
    <x v="4"/>
    <n v="4"/>
    <x v="0"/>
  </r>
  <r>
    <s v="Lámparas de Halogenuros Metálicos "/>
    <x v="2"/>
    <x v="5"/>
    <n v="1"/>
    <x v="0"/>
  </r>
  <r>
    <s v="Lámparas de Sodio"/>
    <x v="3"/>
    <x v="6"/>
    <n v="39"/>
    <x v="0"/>
  </r>
  <r>
    <s v="Lámparas de Sodio"/>
    <x v="3"/>
    <x v="7"/>
    <n v="14"/>
    <x v="0"/>
  </r>
  <r>
    <s v="Lámparas de Sodio"/>
    <x v="3"/>
    <x v="8"/>
    <n v="12"/>
    <x v="0"/>
  </r>
  <r>
    <s v="Lámparas de Mercurio"/>
    <x v="4"/>
    <x v="9"/>
    <n v="27"/>
    <x v="0"/>
  </r>
  <r>
    <s v="Lámparas Fluorescentes Compactas"/>
    <x v="5"/>
    <x v="10"/>
    <n v="40"/>
    <x v="0"/>
  </r>
  <r>
    <s v="Lámparas Fluorescentes Compactas"/>
    <x v="5"/>
    <x v="11"/>
    <n v="20"/>
    <x v="0"/>
  </r>
  <r>
    <s v="Lámparas Incandescentes de Filamento"/>
    <x v="6"/>
    <x v="12"/>
    <n v="33"/>
    <x v="0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1">
  <r>
    <s v="Tubos Fluorescentes Tipo T8"/>
    <x v="0"/>
    <x v="0"/>
    <n v="376"/>
    <x v="0"/>
  </r>
  <r>
    <s v="Tubos Fluorescentes Tipo T8"/>
    <x v="0"/>
    <x v="1"/>
    <n v="131"/>
    <x v="0"/>
  </r>
  <r>
    <s v="Tubos Fluorescentes Tipo T12"/>
    <x v="1"/>
    <x v="2"/>
    <n v="164"/>
    <x v="0"/>
  </r>
  <r>
    <s v="Tubos Fluorescentes Tipo T12"/>
    <x v="1"/>
    <x v="3"/>
    <n v="34"/>
    <x v="0"/>
  </r>
  <r>
    <s v="Lámparas Fluorescentes Compactas"/>
    <x v="2"/>
    <x v="4"/>
    <n v="20"/>
    <x v="0"/>
  </r>
  <r>
    <s v="Lámparas Fluorescentes Compactas"/>
    <x v="2"/>
    <x v="5"/>
    <n v="1"/>
    <x v="0"/>
  </r>
  <r>
    <s v="Lámparas Incandescentes Halógenas (DICROICA)"/>
    <x v="3"/>
    <x v="6"/>
    <n v="9"/>
    <x v="0"/>
  </r>
  <r>
    <s v="Lámparas de Halogenuros Metálicos"/>
    <x v="4"/>
    <x v="7"/>
    <n v="11"/>
    <x v="0"/>
  </r>
  <r>
    <s v="Lámparas Incandescentes de Filamento de Tungsteno"/>
    <x v="5"/>
    <x v="8"/>
    <n v="5"/>
    <x v="0"/>
  </r>
  <r>
    <s v="Lámparas Incandescentes de Filamento de Tungsteno"/>
    <x v="5"/>
    <x v="9"/>
    <n v="3"/>
    <x v="0"/>
  </r>
  <r>
    <s v="Lámparas Incandescentes de Filamento de Tungsteno"/>
    <x v="5"/>
    <x v="10"/>
    <n v="4"/>
    <x v="0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96">
  <r>
    <s v="SUBCENTRAL SANTA LUCIA"/>
    <s v="0763885-4"/>
    <x v="0"/>
    <x v="0"/>
    <n v="9300"/>
  </r>
  <r>
    <s v="SUBCENTRAL SANTA LUCIA"/>
    <s v="0763885-4"/>
    <x v="0"/>
    <x v="1"/>
    <n v="8700"/>
  </r>
  <r>
    <s v="SUBCENTRAL SANTA LUCIA"/>
    <s v="0763885-4"/>
    <x v="0"/>
    <x v="2"/>
    <n v="9600"/>
  </r>
  <r>
    <s v="SUBCENTRAL SANTA LUCIA"/>
    <s v="0763885-4"/>
    <x v="0"/>
    <x v="3"/>
    <n v="0"/>
  </r>
  <r>
    <s v="SUBCENTRAL SANTA LUCIA"/>
    <s v="0763885-4"/>
    <x v="0"/>
    <x v="4"/>
    <n v="12900"/>
  </r>
  <r>
    <s v="SUBCENTRAL SANTA LUCIA"/>
    <s v="0763885-4"/>
    <x v="0"/>
    <x v="5"/>
    <n v="7500"/>
  </r>
  <r>
    <s v="SUBCENTRAL SANTA LUCIA"/>
    <s v="0763885-4"/>
    <x v="0"/>
    <x v="6"/>
    <n v="7200"/>
  </r>
  <r>
    <s v="SUBCENTRAL SANTA LUCIA"/>
    <s v="0763885-4"/>
    <x v="0"/>
    <x v="7"/>
    <n v="9152"/>
  </r>
  <r>
    <s v="SUBCENTRAL SANTA LUCIA"/>
    <s v="0763885-4"/>
    <x v="0"/>
    <x v="8"/>
    <n v="13936"/>
  </r>
  <r>
    <s v="SUBCENTRAL SANTA LUCIA"/>
    <s v="0763885-4"/>
    <x v="0"/>
    <x v="9"/>
    <n v="7200"/>
  </r>
  <r>
    <s v="SUBCENTRAL SANTA LUCIA"/>
    <s v="0763885-4"/>
    <x v="0"/>
    <x v="10"/>
    <n v="6900"/>
  </r>
  <r>
    <s v="SUBCENTRAL SANTA LUCIA"/>
    <s v="0763885-4"/>
    <x v="0"/>
    <x v="11"/>
    <n v="7500"/>
  </r>
  <r>
    <s v="SUBCENTRAL SANTA LUCIA"/>
    <s v="0763885-4"/>
    <x v="1"/>
    <x v="0"/>
    <n v="6900"/>
  </r>
  <r>
    <s v="SUBCENTRAL SANTA LUCIA"/>
    <s v="0763885-4"/>
    <x v="1"/>
    <x v="1"/>
    <n v="7800"/>
  </r>
  <r>
    <s v="SUBCENTRAL SANTA LUCIA"/>
    <s v="0763885-4"/>
    <x v="1"/>
    <x v="2"/>
    <n v="0"/>
  </r>
  <r>
    <s v="SUBCENTRAL SANTA LUCIA"/>
    <s v="0763885-4"/>
    <x v="1"/>
    <x v="3"/>
    <n v="6600"/>
  </r>
  <r>
    <s v="SUBCENTRAL SANTA LUCIA"/>
    <s v="0763885-4"/>
    <x v="1"/>
    <x v="4"/>
    <n v="5400"/>
  </r>
  <r>
    <s v="SUBCENTRAL SANTA LUCIA"/>
    <s v="0763885-4"/>
    <x v="1"/>
    <x v="5"/>
    <n v="6000"/>
  </r>
  <r>
    <s v="SUBCENTRAL SANTA LUCIA"/>
    <s v="0763885-4"/>
    <x v="1"/>
    <x v="6"/>
    <n v="6000"/>
  </r>
  <r>
    <s v="SUBCENTRAL SANTA LUCIA"/>
    <s v="0763885-4"/>
    <x v="1"/>
    <x v="7"/>
    <n v="6000"/>
  </r>
  <r>
    <s v="SUBCENTRAL SANTA LUCIA"/>
    <s v="0763885-4"/>
    <x v="1"/>
    <x v="8"/>
    <n v="5700"/>
  </r>
  <r>
    <s v="SUBCENTRAL SANTA LUCIA"/>
    <s v="0763885-4"/>
    <x v="1"/>
    <x v="9"/>
    <n v="6000"/>
  </r>
  <r>
    <s v="SUBCENTRAL SANTA LUCIA"/>
    <s v="0763885-4"/>
    <x v="1"/>
    <x v="10"/>
    <n v="5400"/>
  </r>
  <r>
    <s v="SUBCENTRAL SANTA LUCIA"/>
    <s v="0763885-4"/>
    <x v="1"/>
    <x v="11"/>
    <n v="6000"/>
  </r>
  <r>
    <s v="SUBCENTRAL SANTA LUCIA"/>
    <s v="0763885-4"/>
    <x v="2"/>
    <x v="0"/>
    <n v="6000"/>
  </r>
  <r>
    <s v="SUBCENTRAL SANTA LUCIA"/>
    <s v="0763885-4"/>
    <x v="2"/>
    <x v="1"/>
    <n v="4200"/>
  </r>
  <r>
    <s v="SUBCENTRAL SANTA LUCIA"/>
    <s v="0763885-4"/>
    <x v="2"/>
    <x v="2"/>
    <n v="3600"/>
  </r>
  <r>
    <s v="SUBCENTRAL SANTA LUCIA"/>
    <s v="0763885-4"/>
    <x v="2"/>
    <x v="3"/>
    <n v="3300"/>
  </r>
  <r>
    <s v="SUBCENTRAL SANTA LUCIA"/>
    <s v="0763885-4"/>
    <x v="2"/>
    <x v="4"/>
    <n v="3300"/>
  </r>
  <r>
    <s v="SUBCENTRAL SANTA LUCIA"/>
    <s v="0763885-4"/>
    <x v="2"/>
    <x v="5"/>
    <n v="3600"/>
  </r>
  <r>
    <s v="SUBCENTRAL SANTA LUCIA"/>
    <s v="0763885-4"/>
    <x v="2"/>
    <x v="6"/>
    <n v="3000"/>
  </r>
  <r>
    <s v="SUBCENTRAL SANTA LUCIA"/>
    <s v="0763885-4"/>
    <x v="2"/>
    <x v="7"/>
    <n v="3000"/>
  </r>
  <r>
    <s v="SUBCENTRAL SANTA LUCIA"/>
    <s v="0763885-4"/>
    <x v="2"/>
    <x v="8"/>
    <n v="3600"/>
  </r>
  <r>
    <s v="SUBCENTRAL SANTA LUCIA"/>
    <s v="0763885-4"/>
    <x v="2"/>
    <x v="9"/>
    <n v="3300"/>
  </r>
  <r>
    <s v="SUBCENTRAL SANTA LUCIA"/>
    <s v="0763885-4"/>
    <x v="2"/>
    <x v="10"/>
    <n v="3600"/>
  </r>
  <r>
    <s v="SUBCENTRAL SANTA LUCIA"/>
    <s v="0763885-4"/>
    <x v="2"/>
    <x v="11"/>
    <n v="3600"/>
  </r>
  <r>
    <s v="SUBCENTRAL SANTA LUCIA"/>
    <s v="0763885-4"/>
    <x v="3"/>
    <x v="0"/>
    <n v="3900"/>
  </r>
  <r>
    <s v="SUBCENTRAL SANTA LUCIA"/>
    <s v="0763885-4"/>
    <x v="3"/>
    <x v="1"/>
    <n v="3300"/>
  </r>
  <r>
    <s v="SUBCENTRAL SANTA LUCIA"/>
    <s v="0763885-4"/>
    <x v="3"/>
    <x v="2"/>
    <n v="3206"/>
  </r>
  <r>
    <s v="SUBCENTRAL SANTA LUCIA"/>
    <s v="0763885-4"/>
    <x v="3"/>
    <x v="3"/>
    <n v="916"/>
  </r>
  <r>
    <s v="SUBCENTRAL SANTA LUCIA"/>
    <s v="0763885-4"/>
    <x v="3"/>
    <x v="4"/>
    <n v="1913"/>
  </r>
  <r>
    <s v="SUBCENTRAL SANTA LUCIA"/>
    <s v="0763885-4"/>
    <x v="3"/>
    <x v="5"/>
    <n v="1371"/>
  </r>
  <r>
    <s v="SUBCENTRAL SANTA LUCIA"/>
    <s v="0763885-4"/>
    <x v="3"/>
    <x v="6"/>
    <n v="0"/>
  </r>
  <r>
    <s v="SUBCENTRAL SANTA LUCIA"/>
    <s v="0763885-4"/>
    <x v="3"/>
    <x v="7"/>
    <n v="1067"/>
  </r>
  <r>
    <s v="SUBCENTRAL SANTA LUCIA"/>
    <s v="0763885-4"/>
    <x v="3"/>
    <x v="8"/>
    <n v="967"/>
  </r>
  <r>
    <s v="SUBCENTRAL SANTA LUCIA"/>
    <s v="0763885-4"/>
    <x v="3"/>
    <x v="9"/>
    <n v="1000"/>
  </r>
  <r>
    <s v="SUBCENTRAL SANTA LUCIA"/>
    <s v="0763885-4"/>
    <x v="3"/>
    <x v="10"/>
    <n v="0"/>
  </r>
  <r>
    <s v="SUBCENTRAL SANTA LUCIA"/>
    <s v="0763885-4"/>
    <x v="3"/>
    <x v="11"/>
    <n v="579"/>
  </r>
  <r>
    <s v="EDIFICIO SANTA LUCIA"/>
    <s v="3566234-6"/>
    <x v="0"/>
    <x v="0"/>
    <n v="6880"/>
  </r>
  <r>
    <s v="EDIFICIO SANTA LUCIA"/>
    <s v="3566234-6"/>
    <x v="0"/>
    <x v="1"/>
    <n v="5280"/>
  </r>
  <r>
    <s v="EDIFICIO SANTA LUCIA"/>
    <s v="3566234-6"/>
    <x v="0"/>
    <x v="2"/>
    <n v="5200"/>
  </r>
  <r>
    <s v="EDIFICIO SANTA LUCIA"/>
    <s v="3566234-6"/>
    <x v="0"/>
    <x v="3"/>
    <n v="0"/>
  </r>
  <r>
    <s v="EDIFICIO SANTA LUCIA"/>
    <s v="3566234-6"/>
    <x v="0"/>
    <x v="4"/>
    <n v="10160"/>
  </r>
  <r>
    <s v="EDIFICIO SANTA LUCIA"/>
    <s v="3566234-6"/>
    <x v="0"/>
    <x v="5"/>
    <n v="7840"/>
  </r>
  <r>
    <s v="EDIFICIO SANTA LUCIA"/>
    <s v="3566234-6"/>
    <x v="0"/>
    <x v="6"/>
    <n v="8160"/>
  </r>
  <r>
    <s v="EDIFICIO SANTA LUCIA"/>
    <s v="3566234-6"/>
    <x v="0"/>
    <x v="7"/>
    <n v="7280"/>
  </r>
  <r>
    <s v="EDIFICIO SANTA LUCIA"/>
    <s v="3566234-6"/>
    <x v="0"/>
    <x v="8"/>
    <n v="7840"/>
  </r>
  <r>
    <s v="EDIFICIO SANTA LUCIA"/>
    <s v="3566234-6"/>
    <x v="0"/>
    <x v="9"/>
    <n v="7120"/>
  </r>
  <r>
    <s v="EDIFICIO SANTA LUCIA"/>
    <s v="3566234-6"/>
    <x v="0"/>
    <x v="10"/>
    <n v="7280"/>
  </r>
  <r>
    <s v="EDIFICIO SANTA LUCIA"/>
    <s v="3566234-6"/>
    <x v="0"/>
    <x v="11"/>
    <n v="8000"/>
  </r>
  <r>
    <s v="EDIFICIO SANTA LUCIA"/>
    <s v="3566234-6"/>
    <x v="1"/>
    <x v="0"/>
    <n v="9200"/>
  </r>
  <r>
    <s v="EDIFICIO SANTA LUCIA"/>
    <s v="3566234-6"/>
    <x v="1"/>
    <x v="1"/>
    <n v="9200"/>
  </r>
  <r>
    <s v="EDIFICIO SANTA LUCIA"/>
    <s v="3566234-6"/>
    <x v="1"/>
    <x v="2"/>
    <n v="0"/>
  </r>
  <r>
    <s v="EDIFICIO SANTA LUCIA"/>
    <s v="3566234-6"/>
    <x v="1"/>
    <x v="3"/>
    <n v="9120"/>
  </r>
  <r>
    <s v="EDIFICIO SANTA LUCIA"/>
    <s v="3566234-6"/>
    <x v="1"/>
    <x v="4"/>
    <n v="8480"/>
  </r>
  <r>
    <s v="EDIFICIO SANTA LUCIA"/>
    <s v="3566234-6"/>
    <x v="1"/>
    <x v="5"/>
    <n v="9120"/>
  </r>
  <r>
    <s v="EDIFICIO SANTA LUCIA"/>
    <s v="3566234-6"/>
    <x v="1"/>
    <x v="6"/>
    <n v="9440"/>
  </r>
  <r>
    <s v="EDIFICIO SANTA LUCIA"/>
    <s v="3566234-6"/>
    <x v="1"/>
    <x v="7"/>
    <n v="9040"/>
  </r>
  <r>
    <s v="EDIFICIO SANTA LUCIA"/>
    <s v="3566234-6"/>
    <x v="1"/>
    <x v="8"/>
    <n v="8960"/>
  </r>
  <r>
    <s v="EDIFICIO SANTA LUCIA"/>
    <s v="3566234-6"/>
    <x v="1"/>
    <x v="9"/>
    <n v="10240"/>
  </r>
  <r>
    <s v="EDIFICIO SANTA LUCIA"/>
    <s v="3566234-6"/>
    <x v="1"/>
    <x v="10"/>
    <n v="9200"/>
  </r>
  <r>
    <s v="EDIFICIO SANTA LUCIA"/>
    <s v="3566234-6"/>
    <x v="1"/>
    <x v="11"/>
    <n v="11920"/>
  </r>
  <r>
    <s v="EDIFICIO SANTA LUCIA"/>
    <s v="3566234-6"/>
    <x v="2"/>
    <x v="0"/>
    <n v="14480"/>
  </r>
  <r>
    <s v="EDIFICIO SANTA LUCIA"/>
    <s v="3566234-6"/>
    <x v="2"/>
    <x v="1"/>
    <n v="11360"/>
  </r>
  <r>
    <s v="EDIFICIO SANTA LUCIA"/>
    <s v="3566234-6"/>
    <x v="2"/>
    <x v="2"/>
    <n v="11200"/>
  </r>
  <r>
    <s v="EDIFICIO SANTA LUCIA"/>
    <s v="3566234-6"/>
    <x v="2"/>
    <x v="3"/>
    <n v="12400"/>
  </r>
  <r>
    <s v="EDIFICIO SANTA LUCIA"/>
    <s v="3566234-6"/>
    <x v="2"/>
    <x v="4"/>
    <n v="12720"/>
  </r>
  <r>
    <s v="EDIFICIO SANTA LUCIA"/>
    <s v="3566234-6"/>
    <x v="2"/>
    <x v="5"/>
    <n v="13120"/>
  </r>
  <r>
    <s v="EDIFICIO SANTA LUCIA"/>
    <s v="3566234-6"/>
    <x v="2"/>
    <x v="6"/>
    <n v="12240"/>
  </r>
  <r>
    <s v="EDIFICIO SANTA LUCIA"/>
    <s v="3566234-6"/>
    <x v="2"/>
    <x v="7"/>
    <n v="11760"/>
  </r>
  <r>
    <s v="EDIFICIO SANTA LUCIA"/>
    <s v="3566234-6"/>
    <x v="2"/>
    <x v="8"/>
    <n v="12800"/>
  </r>
  <r>
    <s v="EDIFICIO SANTA LUCIA"/>
    <s v="3566234-6"/>
    <x v="2"/>
    <x v="9"/>
    <n v="12400"/>
  </r>
  <r>
    <s v="EDIFICIO SANTA LUCIA"/>
    <s v="3566234-6"/>
    <x v="2"/>
    <x v="10"/>
    <n v="12080"/>
  </r>
  <r>
    <s v="EDIFICIO SANTA LUCIA"/>
    <s v="3566234-6"/>
    <x v="2"/>
    <x v="11"/>
    <n v="13040"/>
  </r>
  <r>
    <s v="EDIFICIO SANTA LUCIA"/>
    <s v="3566234-6"/>
    <x v="3"/>
    <x v="0"/>
    <n v="12480"/>
  </r>
  <r>
    <s v="EDIFICIO SANTA LUCIA"/>
    <s v="3566234-6"/>
    <x v="3"/>
    <x v="1"/>
    <n v="11280"/>
  </r>
  <r>
    <s v="EDIFICIO SANTA LUCIA"/>
    <s v="3566234-6"/>
    <x v="3"/>
    <x v="2"/>
    <n v="12160"/>
  </r>
  <r>
    <s v="EDIFICIO SANTA LUCIA"/>
    <s v="3566234-6"/>
    <x v="3"/>
    <x v="3"/>
    <n v="13840"/>
  </r>
  <r>
    <s v="EDIFICIO SANTA LUCIA"/>
    <s v="3566234-6"/>
    <x v="3"/>
    <x v="4"/>
    <n v="15200"/>
  </r>
  <r>
    <s v="EDIFICIO SANTA LUCIA"/>
    <s v="3566234-6"/>
    <x v="3"/>
    <x v="5"/>
    <n v="16880"/>
  </r>
  <r>
    <s v="EDIFICIO SANTA LUCIA"/>
    <s v="3566234-6"/>
    <x v="3"/>
    <x v="6"/>
    <n v="15520"/>
  </r>
  <r>
    <s v="EDIFICIO SANTA LUCIA"/>
    <s v="3566234-6"/>
    <x v="3"/>
    <x v="7"/>
    <n v="16640"/>
  </r>
  <r>
    <s v="EDIFICIO SANTA LUCIA"/>
    <s v="3566234-6"/>
    <x v="3"/>
    <x v="8"/>
    <n v="14880"/>
  </r>
  <r>
    <s v="EDIFICIO SANTA LUCIA"/>
    <s v="3566234-6"/>
    <x v="3"/>
    <x v="9"/>
    <n v="16320"/>
  </r>
  <r>
    <s v="EDIFICIO SANTA LUCIA"/>
    <s v="3566234-6"/>
    <x v="3"/>
    <x v="10"/>
    <n v="16720"/>
  </r>
  <r>
    <s v="EDIFICIO SANTA LUCIA"/>
    <s v="3566234-6"/>
    <x v="3"/>
    <x v="11"/>
    <n v="15200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0">
  <r>
    <s v="Tubos Fluorescentes Tipo T8"/>
    <x v="0"/>
    <x v="0"/>
    <n v="327"/>
    <x v="0"/>
  </r>
  <r>
    <s v="Tubos Fluorescentes Tipo T8"/>
    <x v="0"/>
    <x v="1"/>
    <n v="18"/>
    <x v="0"/>
  </r>
  <r>
    <s v="Lámparas Fluorescentes Compactas"/>
    <x v="1"/>
    <x v="2"/>
    <n v="1"/>
    <x v="0"/>
  </r>
  <r>
    <s v="Lámparas Fluorescentes Compactas"/>
    <x v="1"/>
    <x v="3"/>
    <n v="45"/>
    <x v="0"/>
  </r>
  <r>
    <s v="Lámparas Fluorescentes Compactas"/>
    <x v="1"/>
    <x v="4"/>
    <n v="160"/>
    <x v="0"/>
  </r>
  <r>
    <s v="Lámparas Incandescentes de Filamento de Tungsteno"/>
    <x v="2"/>
    <x v="5"/>
    <n v="1"/>
    <x v="0"/>
  </r>
  <r>
    <s v="Lámparas Incandescentes Halógenas (DICROICA)"/>
    <x v="3"/>
    <x v="6"/>
    <n v="14"/>
    <x v="0"/>
  </r>
  <r>
    <s v="Tubos LED"/>
    <x v="4"/>
    <x v="7"/>
    <n v="68"/>
    <x v="0"/>
  </r>
  <r>
    <s v="Lámparas de Sodio"/>
    <x v="5"/>
    <x v="8"/>
    <n v="28"/>
    <x v="0"/>
  </r>
  <r>
    <s v="Lámparas de Sodio"/>
    <x v="5"/>
    <x v="9"/>
    <n v="8"/>
    <x v="0"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48">
  <r>
    <s v="EDIFICIO CENTRO DE CONTROL"/>
    <s v="2522444-7"/>
    <x v="0"/>
    <x v="0"/>
    <n v="46500"/>
  </r>
  <r>
    <s v="EDIFICIO CENTRO DE CONTROL"/>
    <s v="2522444-7"/>
    <x v="0"/>
    <x v="1"/>
    <n v="39600"/>
  </r>
  <r>
    <s v="EDIFICIO CENTRO DE CONTROL"/>
    <s v="2522444-7"/>
    <x v="0"/>
    <x v="2"/>
    <n v="37200"/>
  </r>
  <r>
    <s v="EDIFICIO CENTRO DE CONTROL"/>
    <s v="2522444-7"/>
    <x v="0"/>
    <x v="3"/>
    <n v="0"/>
  </r>
  <r>
    <s v="EDIFICIO CENTRO DE CONTROL"/>
    <s v="2522444-7"/>
    <x v="0"/>
    <x v="4"/>
    <n v="34800"/>
  </r>
  <r>
    <s v="EDIFICIO CENTRO DE CONTROL"/>
    <s v="2522444-7"/>
    <x v="0"/>
    <x v="5"/>
    <n v="37500"/>
  </r>
  <r>
    <s v="EDIFICIO CENTRO DE CONTROL"/>
    <s v="2522444-7"/>
    <x v="0"/>
    <x v="6"/>
    <n v="38700"/>
  </r>
  <r>
    <s v="EDIFICIO CENTRO DE CONTROL"/>
    <s v="2522444-7"/>
    <x v="0"/>
    <x v="7"/>
    <n v="42600"/>
  </r>
  <r>
    <s v="EDIFICIO CENTRO DE CONTROL"/>
    <s v="2522444-7"/>
    <x v="0"/>
    <x v="8"/>
    <n v="43800"/>
  </r>
  <r>
    <s v="EDIFICIO CENTRO DE CONTROL"/>
    <s v="2522444-7"/>
    <x v="0"/>
    <x v="9"/>
    <n v="42900"/>
  </r>
  <r>
    <s v="EDIFICIO CENTRO DE CONTROL"/>
    <s v="2522444-7"/>
    <x v="0"/>
    <x v="10"/>
    <n v="48000"/>
  </r>
  <r>
    <s v="EDIFICIO CENTRO DE CONTROL"/>
    <s v="2522444-7"/>
    <x v="0"/>
    <x v="11"/>
    <n v="42300"/>
  </r>
  <r>
    <s v="EDIFICIO CENTRO DE CONTROL"/>
    <s v="2522444-7"/>
    <x v="1"/>
    <x v="0"/>
    <n v="38082"/>
  </r>
  <r>
    <s v="EDIFICIO CENTRO DE CONTROL"/>
    <s v="2522444-7"/>
    <x v="1"/>
    <x v="1"/>
    <n v="41100"/>
  </r>
  <r>
    <s v="EDIFICIO CENTRO DE CONTROL"/>
    <s v="2522444-7"/>
    <x v="1"/>
    <x v="2"/>
    <n v="47400"/>
  </r>
  <r>
    <s v="EDIFICIO CENTRO DE CONTROL"/>
    <s v="2522444-7"/>
    <x v="1"/>
    <x v="3"/>
    <n v="40200"/>
  </r>
  <r>
    <s v="EDIFICIO CENTRO DE CONTROL"/>
    <s v="2522444-7"/>
    <x v="1"/>
    <x v="4"/>
    <n v="42900"/>
  </r>
  <r>
    <s v="EDIFICIO CENTRO DE CONTROL"/>
    <s v="2522444-7"/>
    <x v="1"/>
    <x v="5"/>
    <n v="47100"/>
  </r>
  <r>
    <s v="EDIFICIO CENTRO DE CONTROL"/>
    <s v="2522444-7"/>
    <x v="1"/>
    <x v="6"/>
    <n v="41400"/>
  </r>
  <r>
    <s v="EDIFICIO CENTRO DE CONTROL"/>
    <s v="2522444-7"/>
    <x v="1"/>
    <x v="7"/>
    <n v="42900"/>
  </r>
  <r>
    <s v="EDIFICIO CENTRO DE CONTROL"/>
    <s v="2522444-7"/>
    <x v="1"/>
    <x v="8"/>
    <n v="47100"/>
  </r>
  <r>
    <s v="EDIFICIO CENTRO DE CONTROL"/>
    <s v="2522444-7"/>
    <x v="1"/>
    <x v="9"/>
    <n v="44400"/>
  </r>
  <r>
    <s v="EDIFICIO CENTRO DE CONTROL"/>
    <s v="2522444-7"/>
    <x v="1"/>
    <x v="10"/>
    <n v="42900"/>
  </r>
  <r>
    <s v="EDIFICIO CENTRO DE CONTROL"/>
    <s v="2522444-7"/>
    <x v="1"/>
    <x v="11"/>
    <n v="51900"/>
  </r>
  <r>
    <s v="EDIFICIO CENTRO DE CONTROL"/>
    <s v="2522444-7"/>
    <x v="2"/>
    <x v="0"/>
    <n v="43800"/>
  </r>
  <r>
    <s v="EDIFICIO CENTRO DE CONTROL"/>
    <s v="2522444-7"/>
    <x v="2"/>
    <x v="1"/>
    <n v="41100"/>
  </r>
  <r>
    <s v="EDIFICIO CENTRO DE CONTROL"/>
    <s v="2522444-7"/>
    <x v="2"/>
    <x v="2"/>
    <n v="44400"/>
  </r>
  <r>
    <s v="EDIFICIO CENTRO DE CONTROL"/>
    <s v="2522444-7"/>
    <x v="2"/>
    <x v="3"/>
    <n v="3600"/>
  </r>
  <r>
    <s v="EDIFICIO CENTRO DE CONTROL"/>
    <s v="2522444-7"/>
    <x v="2"/>
    <x v="4"/>
    <n v="39900"/>
  </r>
  <r>
    <s v="EDIFICIO CENTRO DE CONTROL"/>
    <s v="2522444-7"/>
    <x v="2"/>
    <x v="5"/>
    <n v="47100"/>
  </r>
  <r>
    <s v="EDIFICIO CENTRO DE CONTROL"/>
    <s v="2522444-7"/>
    <x v="2"/>
    <x v="6"/>
    <n v="0"/>
  </r>
  <r>
    <s v="EDIFICIO CENTRO DE CONTROL"/>
    <s v="2522444-7"/>
    <x v="2"/>
    <x v="7"/>
    <n v="38700"/>
  </r>
  <r>
    <s v="EDIFICIO CENTRO DE CONTROL"/>
    <s v="2522444-7"/>
    <x v="2"/>
    <x v="8"/>
    <n v="40500"/>
  </r>
  <r>
    <s v="EDIFICIO CENTRO DE CONTROL"/>
    <s v="2522444-7"/>
    <x v="2"/>
    <x v="9"/>
    <n v="38100"/>
  </r>
  <r>
    <s v="EDIFICIO CENTRO DE CONTROL"/>
    <s v="2522444-7"/>
    <x v="2"/>
    <x v="10"/>
    <n v="37500"/>
  </r>
  <r>
    <s v="EDIFICIO CENTRO DE CONTROL"/>
    <s v="2522444-7"/>
    <x v="2"/>
    <x v="11"/>
    <n v="5012"/>
  </r>
  <r>
    <s v="EDIFICIO CENTRO DE CONTROL"/>
    <s v="2522444-7"/>
    <x v="3"/>
    <x v="0"/>
    <n v="38400"/>
  </r>
  <r>
    <s v="EDIFICIO CENTRO DE CONTROL"/>
    <s v="2522444-7"/>
    <x v="3"/>
    <x v="1"/>
    <n v="0"/>
  </r>
  <r>
    <s v="EDIFICIO CENTRO DE CONTROL"/>
    <s v="2522444-7"/>
    <x v="3"/>
    <x v="2"/>
    <n v="0"/>
  </r>
  <r>
    <s v="EDIFICIO CENTRO DE CONTROL"/>
    <s v="2522444-7"/>
    <x v="3"/>
    <x v="3"/>
    <n v="39000"/>
  </r>
  <r>
    <s v="EDIFICIO CENTRO DE CONTROL"/>
    <s v="2522444-7"/>
    <x v="3"/>
    <x v="4"/>
    <n v="42600"/>
  </r>
  <r>
    <s v="EDIFICIO CENTRO DE CONTROL"/>
    <s v="2522444-7"/>
    <x v="3"/>
    <x v="5"/>
    <n v="36300"/>
  </r>
  <r>
    <s v="EDIFICIO CENTRO DE CONTROL"/>
    <s v="2522444-7"/>
    <x v="3"/>
    <x v="6"/>
    <n v="36600"/>
  </r>
  <r>
    <s v="EDIFICIO CENTRO DE CONTROL"/>
    <s v="2522444-7"/>
    <x v="3"/>
    <x v="7"/>
    <n v="40500"/>
  </r>
  <r>
    <s v="EDIFICIO CENTRO DE CONTROL"/>
    <s v="2522444-7"/>
    <x v="3"/>
    <x v="8"/>
    <n v="38100"/>
  </r>
  <r>
    <s v="EDIFICIO CENTRO DE CONTROL"/>
    <s v="2522444-7"/>
    <x v="3"/>
    <x v="9"/>
    <n v="15"/>
  </r>
  <r>
    <s v="EDIFICIO CENTRO DE CONTROL"/>
    <s v="2522444-7"/>
    <x v="3"/>
    <x v="10"/>
    <n v="17"/>
  </r>
  <r>
    <s v="EDIFICIO CENTRO DE CONTROL"/>
    <s v="2522444-7"/>
    <x v="3"/>
    <x v="11"/>
    <n v="33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2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9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Dinámica14" cacheId="57" applyNumberFormats="0" applyBorderFormats="0" applyFontFormats="0" applyPatternFormats="0" applyAlignmentFormats="0" applyWidthHeightFormats="1" dataCaption="Valores" updatedVersion="5" minRefreshableVersion="3" useAutoFormatting="1" itemPrintTitles="1" createdVersion="6" indent="0" outline="1" outlineData="1" multipleFieldFilters="0" chartFormat="31">
  <location ref="H18:M32" firstHeaderRow="1" firstDataRow="2" firstDataCol="1" rowPageCount="1" colPageCount="1"/>
  <pivotFields count="5">
    <pivotField axis="axisPage" multipleItemSelectionAllowed="1" showAll="0">
      <items count="6">
        <item h="1" x="4"/>
        <item h="1" x="3"/>
        <item x="0"/>
        <item x="1"/>
        <item x="2"/>
        <item t="default"/>
      </items>
    </pivotField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165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pageFields count="1">
    <pageField fld="0" hier="-1"/>
  </pageFields>
  <dataFields count="1">
    <dataField name="Suma de Activa (kwh)" fld="4" baseField="0" baseItem="0" numFmtId="3"/>
  </dataFields>
  <formats count="2">
    <format dxfId="398">
      <pivotArea outline="0" collapsedLevelsAreSubtotals="1" fieldPosition="0"/>
    </format>
    <format dxfId="397">
      <pivotArea outline="0" collapsedLevelsAreSubtotals="1" fieldPosition="0"/>
    </format>
  </formats>
  <chartFormats count="12"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16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6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6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6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la dinámica7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N9:P23" firstHeaderRow="1" firstDataRow="1" firstDataCol="2" rowPageCount="1" colPageCount="1"/>
  <pivotFields count="5">
    <pivotField compact="0" outline="0" showAll="0" defaultSubtotal="0"/>
    <pivotField axis="axisRow" compact="0" outline="0" showAll="0" defaultSubtotal="0">
      <items count="7">
        <item x="5"/>
        <item x="2"/>
        <item x="6"/>
        <item x="4"/>
        <item x="3"/>
        <item x="1"/>
        <item x="0"/>
      </items>
    </pivotField>
    <pivotField axis="axisRow" compact="0" numFmtId="3" outline="0" showAll="0" defaultSubtotal="0">
      <items count="13">
        <item x="11"/>
        <item x="1"/>
        <item x="10"/>
        <item x="0"/>
        <item x="2"/>
        <item x="12"/>
        <item x="8"/>
        <item x="3"/>
        <item x="9"/>
        <item x="6"/>
        <item x="7"/>
        <item x="5"/>
        <item x="4"/>
      </items>
    </pivotField>
    <pivotField dataField="1" compact="0" numFmtId="3" outline="0" showAll="0" defaultSubtotal="0"/>
    <pivotField axis="axisPage" compact="0" numFmtId="3" outline="0" showAll="0" defaultSubtotal="0">
      <items count="1">
        <item x="0"/>
      </items>
    </pivotField>
  </pivotFields>
  <rowFields count="2">
    <field x="1"/>
    <field x="2"/>
  </rowFields>
  <rowItems count="14">
    <i>
      <x/>
      <x/>
    </i>
    <i r="1">
      <x v="2"/>
    </i>
    <i>
      <x v="1"/>
      <x v="11"/>
    </i>
    <i r="1">
      <x v="12"/>
    </i>
    <i>
      <x v="2"/>
      <x v="5"/>
    </i>
    <i>
      <x v="3"/>
      <x v="8"/>
    </i>
    <i>
      <x v="4"/>
      <x v="6"/>
    </i>
    <i r="1">
      <x v="9"/>
    </i>
    <i r="1">
      <x v="10"/>
    </i>
    <i>
      <x v="5"/>
      <x v="4"/>
    </i>
    <i r="1">
      <x v="7"/>
    </i>
    <i>
      <x v="6"/>
      <x v="1"/>
    </i>
    <i r="1">
      <x v="3"/>
    </i>
    <i t="grand">
      <x/>
    </i>
  </rowItems>
  <colItems count="1">
    <i/>
  </colItems>
  <pageFields count="1">
    <pageField fld="4" item="0" hier="-1"/>
  </pageFields>
  <dataFields count="1">
    <dataField name="Unidades" fld="3" baseField="2" baseItem="0"/>
  </dataFields>
  <formats count="24">
    <format dxfId="297">
      <pivotArea type="all" dataOnly="0" outline="0" fieldPosition="0"/>
    </format>
    <format dxfId="296">
      <pivotArea outline="0" collapsedLevelsAreSubtotals="1" fieldPosition="0"/>
    </format>
    <format dxfId="295">
      <pivotArea dataOnly="0" labelOnly="1" outline="0" axis="axisValues" fieldPosition="0"/>
    </format>
    <format dxfId="294">
      <pivotArea dataOnly="0" labelOnly="1" outline="0" fieldPosition="0">
        <references count="1">
          <reference field="1" count="0"/>
        </references>
      </pivotArea>
    </format>
    <format dxfId="293">
      <pivotArea dataOnly="0" labelOnly="1" grandRow="1" outline="0" fieldPosition="0"/>
    </format>
    <format dxfId="292">
      <pivotArea dataOnly="0" labelOnly="1" outline="0" fieldPosition="0">
        <references count="2">
          <reference field="1" count="1" selected="0">
            <x v="0"/>
          </reference>
          <reference field="2" count="2">
            <x v="0"/>
            <x v="2"/>
          </reference>
        </references>
      </pivotArea>
    </format>
    <format dxfId="291">
      <pivotArea dataOnly="0" labelOnly="1" outline="0" fieldPosition="0">
        <references count="2">
          <reference field="1" count="1" selected="0">
            <x v="1"/>
          </reference>
          <reference field="2" count="2">
            <x v="11"/>
            <x v="12"/>
          </reference>
        </references>
      </pivotArea>
    </format>
    <format dxfId="290">
      <pivotArea dataOnly="0" labelOnly="1" outline="0" fieldPosition="0">
        <references count="2">
          <reference field="1" count="1" selected="0">
            <x v="2"/>
          </reference>
          <reference field="2" count="1">
            <x v="5"/>
          </reference>
        </references>
      </pivotArea>
    </format>
    <format dxfId="289">
      <pivotArea dataOnly="0" labelOnly="1" outline="0" fieldPosition="0">
        <references count="2">
          <reference field="1" count="1" selected="0">
            <x v="3"/>
          </reference>
          <reference field="2" count="1">
            <x v="8"/>
          </reference>
        </references>
      </pivotArea>
    </format>
    <format dxfId="288">
      <pivotArea dataOnly="0" labelOnly="1" outline="0" fieldPosition="0">
        <references count="2">
          <reference field="1" count="1" selected="0">
            <x v="4"/>
          </reference>
          <reference field="2" count="3">
            <x v="6"/>
            <x v="9"/>
            <x v="10"/>
          </reference>
        </references>
      </pivotArea>
    </format>
    <format dxfId="287">
      <pivotArea dataOnly="0" labelOnly="1" outline="0" fieldPosition="0">
        <references count="2">
          <reference field="1" count="1" selected="0">
            <x v="5"/>
          </reference>
          <reference field="2" count="2">
            <x v="4"/>
            <x v="7"/>
          </reference>
        </references>
      </pivotArea>
    </format>
    <format dxfId="286">
      <pivotArea dataOnly="0" labelOnly="1" outline="0" fieldPosition="0">
        <references count="2">
          <reference field="1" count="1" selected="0">
            <x v="6"/>
          </reference>
          <reference field="2" count="2">
            <x v="1"/>
            <x v="3"/>
          </reference>
        </references>
      </pivotArea>
    </format>
    <format dxfId="285">
      <pivotArea type="all" dataOnly="0" outline="0" fieldPosition="0"/>
    </format>
    <format dxfId="284">
      <pivotArea outline="0" collapsedLevelsAreSubtotals="1" fieldPosition="0"/>
    </format>
    <format dxfId="283">
      <pivotArea dataOnly="0" labelOnly="1" outline="0" axis="axisValues" fieldPosition="0"/>
    </format>
    <format dxfId="282">
      <pivotArea dataOnly="0" labelOnly="1" outline="0" fieldPosition="0">
        <references count="1">
          <reference field="1" count="0"/>
        </references>
      </pivotArea>
    </format>
    <format dxfId="281">
      <pivotArea dataOnly="0" labelOnly="1" grandRow="1" outline="0" fieldPosition="0"/>
    </format>
    <format dxfId="280">
      <pivotArea dataOnly="0" labelOnly="1" outline="0" fieldPosition="0">
        <references count="2">
          <reference field="1" count="1" selected="0">
            <x v="0"/>
          </reference>
          <reference field="2" count="2">
            <x v="0"/>
            <x v="2"/>
          </reference>
        </references>
      </pivotArea>
    </format>
    <format dxfId="279">
      <pivotArea dataOnly="0" labelOnly="1" outline="0" fieldPosition="0">
        <references count="2">
          <reference field="1" count="1" selected="0">
            <x v="1"/>
          </reference>
          <reference field="2" count="2">
            <x v="11"/>
            <x v="12"/>
          </reference>
        </references>
      </pivotArea>
    </format>
    <format dxfId="278">
      <pivotArea dataOnly="0" labelOnly="1" outline="0" fieldPosition="0">
        <references count="2">
          <reference field="1" count="1" selected="0">
            <x v="2"/>
          </reference>
          <reference field="2" count="1">
            <x v="5"/>
          </reference>
        </references>
      </pivotArea>
    </format>
    <format dxfId="277">
      <pivotArea dataOnly="0" labelOnly="1" outline="0" fieldPosition="0">
        <references count="2">
          <reference field="1" count="1" selected="0">
            <x v="3"/>
          </reference>
          <reference field="2" count="1">
            <x v="8"/>
          </reference>
        </references>
      </pivotArea>
    </format>
    <format dxfId="276">
      <pivotArea dataOnly="0" labelOnly="1" outline="0" fieldPosition="0">
        <references count="2">
          <reference field="1" count="1" selected="0">
            <x v="4"/>
          </reference>
          <reference field="2" count="3">
            <x v="6"/>
            <x v="9"/>
            <x v="10"/>
          </reference>
        </references>
      </pivotArea>
    </format>
    <format dxfId="275">
      <pivotArea dataOnly="0" labelOnly="1" outline="0" fieldPosition="0">
        <references count="2">
          <reference field="1" count="1" selected="0">
            <x v="5"/>
          </reference>
          <reference field="2" count="2">
            <x v="4"/>
            <x v="7"/>
          </reference>
        </references>
      </pivotArea>
    </format>
    <format dxfId="274">
      <pivotArea dataOnly="0" labelOnly="1" outline="0" fieldPosition="0">
        <references count="2">
          <reference field="1" count="1" selected="0">
            <x v="6"/>
          </reference>
          <reference field="2" count="2">
            <x v="1"/>
            <x v="3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Tabla dinámica1" cacheId="21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5" indent="0" outline="1" outlineData="1" multipleFieldFilters="0">
  <location ref="N26:R40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3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4">
    <i>
      <x/>
    </i>
    <i>
      <x v="1"/>
    </i>
    <i>
      <x v="2"/>
    </i>
    <i>
      <x v="3"/>
    </i>
  </colItems>
  <dataFields count="1">
    <dataField name="Suma de Activa (kwh)" fld="4" baseField="0" baseItem="0" numFmtId="3"/>
  </dataFields>
  <formats count="11">
    <format dxfId="308">
      <pivotArea outline="0" collapsedLevelsAreSubtotals="1" fieldPosition="0"/>
    </format>
    <format dxfId="307">
      <pivotArea type="all" dataOnly="0" outline="0" fieldPosition="0"/>
    </format>
    <format dxfId="306">
      <pivotArea outline="0" collapsedLevelsAreSubtotals="1" fieldPosition="0"/>
    </format>
    <format dxfId="305">
      <pivotArea dataOnly="0" labelOnly="1" fieldPosition="0">
        <references count="1">
          <reference field="3" count="0"/>
        </references>
      </pivotArea>
    </format>
    <format dxfId="304">
      <pivotArea dataOnly="0" labelOnly="1" grandRow="1" outline="0" fieldPosition="0"/>
    </format>
    <format dxfId="303">
      <pivotArea dataOnly="0" labelOnly="1" fieldPosition="0">
        <references count="1">
          <reference field="2" count="0"/>
        </references>
      </pivotArea>
    </format>
    <format dxfId="302">
      <pivotArea type="all" dataOnly="0" outline="0" fieldPosition="0"/>
    </format>
    <format dxfId="301">
      <pivotArea outline="0" collapsedLevelsAreSubtotals="1" fieldPosition="0"/>
    </format>
    <format dxfId="300">
      <pivotArea dataOnly="0" labelOnly="1" fieldPosition="0">
        <references count="1">
          <reference field="3" count="0"/>
        </references>
      </pivotArea>
    </format>
    <format dxfId="299">
      <pivotArea dataOnly="0" labelOnly="1" grandRow="1" outline="0" fieldPosition="0"/>
    </format>
    <format dxfId="298">
      <pivotArea dataOnly="0" labelOnly="1" fieldPosition="0">
        <references count="1">
          <reference field="2" count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Tabla dinámica7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N9:P21" firstHeaderRow="1" firstDataRow="1" firstDataCol="2" rowPageCount="1" colPageCount="1"/>
  <pivotFields count="5">
    <pivotField compact="0" outline="0" showAll="0" defaultSubtotal="0"/>
    <pivotField axis="axisRow" compact="0" outline="0" showAll="0" defaultSubtotal="0">
      <items count="6">
        <item x="2"/>
        <item x="4"/>
        <item x="5"/>
        <item x="1"/>
        <item x="0"/>
        <item x="3"/>
      </items>
    </pivotField>
    <pivotField axis="axisRow" compact="0" numFmtId="3" outline="0" showAll="0" defaultSubtotal="0">
      <items count="11">
        <item x="0"/>
        <item x="1"/>
        <item x="2"/>
        <item x="8"/>
        <item x="3"/>
        <item x="10"/>
        <item x="7"/>
        <item x="4"/>
        <item x="5"/>
        <item x="6"/>
        <item x="9"/>
      </items>
    </pivotField>
    <pivotField dataField="1" compact="0" numFmtId="3" outline="0" showAll="0" defaultSubtotal="0"/>
    <pivotField axis="axisPage" compact="0" numFmtId="3" outline="0" showAll="0" defaultSubtotal="0">
      <items count="1">
        <item x="0"/>
      </items>
    </pivotField>
  </pivotFields>
  <rowFields count="2">
    <field x="1"/>
    <field x="2"/>
  </rowFields>
  <rowItems count="12">
    <i>
      <x/>
      <x v="7"/>
    </i>
    <i r="1">
      <x v="8"/>
    </i>
    <i>
      <x v="1"/>
      <x v="6"/>
    </i>
    <i>
      <x v="2"/>
      <x v="3"/>
    </i>
    <i r="1">
      <x v="5"/>
    </i>
    <i r="1">
      <x v="10"/>
    </i>
    <i>
      <x v="3"/>
      <x v="2"/>
    </i>
    <i r="1">
      <x v="4"/>
    </i>
    <i>
      <x v="4"/>
      <x/>
    </i>
    <i r="1">
      <x v="1"/>
    </i>
    <i>
      <x v="5"/>
      <x v="9"/>
    </i>
    <i t="grand">
      <x/>
    </i>
  </rowItems>
  <colItems count="1">
    <i/>
  </colItems>
  <pageFields count="1">
    <pageField fld="4" item="0" hier="-1"/>
  </pageFields>
  <dataFields count="1">
    <dataField name="Unidades" fld="3" baseField="2" baseItem="0"/>
  </dataFields>
  <formats count="18">
    <format dxfId="246">
      <pivotArea type="all" dataOnly="0" outline="0" fieldPosition="0"/>
    </format>
    <format dxfId="245">
      <pivotArea outline="0" collapsedLevelsAreSubtotals="1" fieldPosition="0"/>
    </format>
    <format dxfId="244">
      <pivotArea dataOnly="0" labelOnly="1" outline="0" axis="axisValues" fieldPosition="0"/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grandRow="1" outline="0" fieldPosition="0"/>
    </format>
    <format dxfId="241">
      <pivotArea dataOnly="0" labelOnly="1" outline="0" fieldPosition="0">
        <references count="2">
          <reference field="1" count="1" selected="0">
            <x v="1"/>
          </reference>
          <reference field="2" count="1">
            <x v="6"/>
          </reference>
        </references>
      </pivotArea>
    </format>
    <format dxfId="240">
      <pivotArea dataOnly="0" labelOnly="1" outline="0" fieldPosition="0">
        <references count="2">
          <reference field="1" count="1" selected="0">
            <x v="2"/>
          </reference>
          <reference field="2" count="1">
            <x v="3"/>
          </reference>
        </references>
      </pivotArea>
    </format>
    <format dxfId="239">
      <pivotArea dataOnly="0" labelOnly="1" outline="0" fieldPosition="0">
        <references count="2">
          <reference field="1" count="1" selected="0">
            <x v="3"/>
          </reference>
          <reference field="2" count="2">
            <x v="2"/>
            <x v="4"/>
          </reference>
        </references>
      </pivotArea>
    </format>
    <format dxfId="238">
      <pivotArea dataOnly="0" labelOnly="1" outline="0" fieldPosition="0">
        <references count="2">
          <reference field="1" count="1" selected="0">
            <x v="4"/>
          </reference>
          <reference field="2" count="2">
            <x v="0"/>
            <x v="1"/>
          </reference>
        </references>
      </pivotArea>
    </format>
    <format dxfId="237">
      <pivotArea type="all" dataOnly="0" outline="0" fieldPosition="0"/>
    </format>
    <format dxfId="236">
      <pivotArea outline="0" collapsedLevelsAreSubtotals="1" fieldPosition="0"/>
    </format>
    <format dxfId="235">
      <pivotArea dataOnly="0" labelOnly="1" outline="0" axis="axisValues" fieldPosition="0"/>
    </format>
    <format dxfId="234">
      <pivotArea dataOnly="0" labelOnly="1" outline="0" fieldPosition="0">
        <references count="1">
          <reference field="1" count="0"/>
        </references>
      </pivotArea>
    </format>
    <format dxfId="233">
      <pivotArea dataOnly="0" labelOnly="1" grandRow="1" outline="0" fieldPosition="0"/>
    </format>
    <format dxfId="232">
      <pivotArea dataOnly="0" labelOnly="1" outline="0" fieldPosition="0">
        <references count="2">
          <reference field="1" count="1" selected="0">
            <x v="1"/>
          </reference>
          <reference field="2" count="1">
            <x v="6"/>
          </reference>
        </references>
      </pivotArea>
    </format>
    <format dxfId="231">
      <pivotArea dataOnly="0" labelOnly="1" outline="0" fieldPosition="0">
        <references count="2">
          <reference field="1" count="1" selected="0">
            <x v="2"/>
          </reference>
          <reference field="2" count="1">
            <x v="3"/>
          </reference>
        </references>
      </pivotArea>
    </format>
    <format dxfId="230">
      <pivotArea dataOnly="0" labelOnly="1" outline="0" fieldPosition="0">
        <references count="2">
          <reference field="1" count="1" selected="0">
            <x v="3"/>
          </reference>
          <reference field="2" count="2">
            <x v="2"/>
            <x v="4"/>
          </reference>
        </references>
      </pivotArea>
    </format>
    <format dxfId="229">
      <pivotArea dataOnly="0" labelOnly="1" outline="0" fieldPosition="0">
        <references count="2">
          <reference field="1" count="1" selected="0">
            <x v="4"/>
          </reference>
          <reference field="2" count="2">
            <x v="0"/>
            <x v="1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Tabla dinámica1" cacheId="27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outline="1" outlineData="1" multipleFieldFilters="0">
  <location ref="N24:R38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3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4">
    <i>
      <x/>
    </i>
    <i>
      <x v="1"/>
    </i>
    <i>
      <x v="2"/>
    </i>
    <i>
      <x v="3"/>
    </i>
  </colItems>
  <dataFields count="1">
    <dataField name="Suma de Activa (kwh)" fld="4" baseField="0" baseItem="0" numFmtId="3"/>
  </dataFields>
  <formats count="11">
    <format dxfId="257">
      <pivotArea outline="0" collapsedLevelsAreSubtotals="1" fieldPosition="0"/>
    </format>
    <format dxfId="256">
      <pivotArea type="all" dataOnly="0" outline="0" fieldPosition="0"/>
    </format>
    <format dxfId="255">
      <pivotArea outline="0" collapsedLevelsAreSubtotals="1" fieldPosition="0"/>
    </format>
    <format dxfId="254">
      <pivotArea dataOnly="0" labelOnly="1" fieldPosition="0">
        <references count="1">
          <reference field="3" count="0"/>
        </references>
      </pivotArea>
    </format>
    <format dxfId="253">
      <pivotArea dataOnly="0" labelOnly="1" grandRow="1" outline="0" fieldPosition="0"/>
    </format>
    <format dxfId="252">
      <pivotArea dataOnly="0" labelOnly="1" fieldPosition="0">
        <references count="1">
          <reference field="2" count="0"/>
        </references>
      </pivotArea>
    </format>
    <format dxfId="251">
      <pivotArea type="all" dataOnly="0" outline="0" fieldPosition="0"/>
    </format>
    <format dxfId="250">
      <pivotArea outline="0" collapsedLevelsAreSubtotals="1" fieldPosition="0"/>
    </format>
    <format dxfId="249">
      <pivotArea dataOnly="0" labelOnly="1" fieldPosition="0">
        <references count="1">
          <reference field="3" count="0"/>
        </references>
      </pivotArea>
    </format>
    <format dxfId="248">
      <pivotArea dataOnly="0" labelOnly="1" grandRow="1" outline="0" fieldPosition="0"/>
    </format>
    <format dxfId="247">
      <pivotArea dataOnly="0" labelOnly="1" fieldPosition="0">
        <references count="1">
          <reference field="2" count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Tabla dinámica7" cacheId="2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N9:P20" firstHeaderRow="1" firstDataRow="1" firstDataCol="2" rowPageCount="1" colPageCount="1"/>
  <pivotFields count="5">
    <pivotField compact="0" outline="0" showAll="0" defaultSubtotal="0"/>
    <pivotField axis="axisRow" compact="0" outline="0" showAll="0" defaultSubtotal="0">
      <items count="6">
        <item x="1"/>
        <item x="2"/>
        <item x="0"/>
        <item x="3"/>
        <item x="4"/>
        <item x="5"/>
      </items>
    </pivotField>
    <pivotField axis="axisRow" compact="0" numFmtId="3" outline="0" showAll="0" defaultSubtotal="0">
      <items count="10">
        <item x="0"/>
        <item x="1"/>
        <item x="9"/>
        <item x="6"/>
        <item x="5"/>
        <item x="2"/>
        <item x="3"/>
        <item x="4"/>
        <item x="7"/>
        <item x="8"/>
      </items>
    </pivotField>
    <pivotField dataField="1" compact="0" numFmtId="3" outline="0" showAll="0" defaultSubtotal="0"/>
    <pivotField axis="axisPage" compact="0" numFmtId="3" outline="0" showAll="0" defaultSubtotal="0">
      <items count="1">
        <item x="0"/>
      </items>
    </pivotField>
  </pivotFields>
  <rowFields count="2">
    <field x="1"/>
    <field x="2"/>
  </rowFields>
  <rowItems count="11">
    <i>
      <x/>
      <x v="5"/>
    </i>
    <i r="1">
      <x v="6"/>
    </i>
    <i r="1">
      <x v="7"/>
    </i>
    <i>
      <x v="1"/>
      <x v="4"/>
    </i>
    <i>
      <x v="2"/>
      <x/>
    </i>
    <i r="1">
      <x v="1"/>
    </i>
    <i>
      <x v="3"/>
      <x v="3"/>
    </i>
    <i>
      <x v="4"/>
      <x v="8"/>
    </i>
    <i>
      <x v="5"/>
      <x v="2"/>
    </i>
    <i r="1">
      <x v="9"/>
    </i>
    <i t="grand">
      <x/>
    </i>
  </rowItems>
  <colItems count="1">
    <i/>
  </colItems>
  <pageFields count="1">
    <pageField fld="4" item="0" hier="-1"/>
  </pageFields>
  <dataFields count="1">
    <dataField name="Unidades" fld="3" baseField="2" baseItem="0"/>
  </dataFields>
  <formats count="12">
    <format dxfId="201">
      <pivotArea type="all" dataOnly="0" outline="0" fieldPosition="0"/>
    </format>
    <format dxfId="200">
      <pivotArea outline="0" collapsedLevelsAreSubtotals="1" fieldPosition="0"/>
    </format>
    <format dxfId="199">
      <pivotArea dataOnly="0" labelOnly="1" outline="0" axis="axisValues" fieldPosition="0"/>
    </format>
    <format dxfId="198">
      <pivotArea dataOnly="0" labelOnly="1" outline="0" fieldPosition="0">
        <references count="1">
          <reference field="1" count="0"/>
        </references>
      </pivotArea>
    </format>
    <format dxfId="197">
      <pivotArea dataOnly="0" labelOnly="1" grandRow="1" outline="0" fieldPosition="0"/>
    </format>
    <format dxfId="196">
      <pivotArea dataOnly="0" labelOnly="1" outline="0" fieldPosition="0">
        <references count="2">
          <reference field="1" count="1" selected="0">
            <x v="2"/>
          </reference>
          <reference field="2" count="2">
            <x v="0"/>
            <x v="1"/>
          </reference>
        </references>
      </pivotArea>
    </format>
    <format dxfId="195">
      <pivotArea type="all" dataOnly="0" outline="0" fieldPosition="0"/>
    </format>
    <format dxfId="194">
      <pivotArea outline="0" collapsedLevelsAreSubtotals="1" fieldPosition="0"/>
    </format>
    <format dxfId="193">
      <pivotArea dataOnly="0" labelOnly="1" outline="0" axis="axisValues" fieldPosition="0"/>
    </format>
    <format dxfId="192">
      <pivotArea dataOnly="0" labelOnly="1" outline="0" fieldPosition="0">
        <references count="1">
          <reference field="1" count="0"/>
        </references>
      </pivotArea>
    </format>
    <format dxfId="191">
      <pivotArea dataOnly="0" labelOnly="1" grandRow="1" outline="0" fieldPosition="0"/>
    </format>
    <format dxfId="190">
      <pivotArea dataOnly="0" labelOnly="1" outline="0" fieldPosition="0">
        <references count="2">
          <reference field="1" count="1" selected="0">
            <x v="2"/>
          </reference>
          <reference field="2" count="2">
            <x v="0"/>
            <x v="1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Tabla dinámica1" cacheId="29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outline="1" outlineData="1" multipleFieldFilters="0">
  <location ref="N24:R38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3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4">
    <i>
      <x/>
    </i>
    <i>
      <x v="1"/>
    </i>
    <i>
      <x v="2"/>
    </i>
    <i>
      <x v="3"/>
    </i>
  </colItems>
  <dataFields count="1">
    <dataField name="Suma de Activa (kwh)" fld="4" baseField="0" baseItem="0" numFmtId="3"/>
  </dataFields>
  <formats count="11">
    <format dxfId="212">
      <pivotArea outline="0" collapsedLevelsAreSubtotals="1" fieldPosition="0"/>
    </format>
    <format dxfId="211">
      <pivotArea type="all" dataOnly="0" outline="0" fieldPosition="0"/>
    </format>
    <format dxfId="210">
      <pivotArea outline="0" collapsedLevelsAreSubtotals="1" fieldPosition="0"/>
    </format>
    <format dxfId="209">
      <pivotArea dataOnly="0" labelOnly="1" fieldPosition="0">
        <references count="1">
          <reference field="3" count="0"/>
        </references>
      </pivotArea>
    </format>
    <format dxfId="208">
      <pivotArea dataOnly="0" labelOnly="1" grandRow="1" outline="0" fieldPosition="0"/>
    </format>
    <format dxfId="207">
      <pivotArea dataOnly="0" labelOnly="1" fieldPosition="0">
        <references count="1">
          <reference field="2" count="0"/>
        </references>
      </pivotArea>
    </format>
    <format dxfId="206">
      <pivotArea type="all" dataOnly="0" outline="0" fieldPosition="0"/>
    </format>
    <format dxfId="205">
      <pivotArea outline="0" collapsedLevelsAreSubtotals="1" fieldPosition="0"/>
    </format>
    <format dxfId="204">
      <pivotArea dataOnly="0" labelOnly="1" fieldPosition="0">
        <references count="1">
          <reference field="3" count="0"/>
        </references>
      </pivotArea>
    </format>
    <format dxfId="203">
      <pivotArea dataOnly="0" labelOnly="1" grandRow="1" outline="0" fieldPosition="0"/>
    </format>
    <format dxfId="202">
      <pivotArea dataOnly="0" labelOnly="1" fieldPosition="0">
        <references count="1">
          <reference field="2" count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Tabla dinámica7" cacheId="3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N9:P19" firstHeaderRow="1" firstDataRow="1" firstDataCol="2" rowPageCount="1" colPageCount="1"/>
  <pivotFields count="5">
    <pivotField compact="0" outline="0" showAll="0" defaultSubtotal="0"/>
    <pivotField axis="axisRow" compact="0" outline="0" showAll="0" defaultSubtotal="0">
      <items count="4">
        <item x="2"/>
        <item x="3"/>
        <item x="0"/>
        <item x="1"/>
      </items>
    </pivotField>
    <pivotField axis="axisRow" compact="0" numFmtId="3" outline="0" showAll="0" defaultSubtotal="0">
      <items count="9">
        <item x="0"/>
        <item x="1"/>
        <item x="4"/>
        <item x="6"/>
        <item x="2"/>
        <item x="3"/>
        <item x="5"/>
        <item x="7"/>
        <item x="8"/>
      </items>
    </pivotField>
    <pivotField dataField="1" compact="0" numFmtId="3" outline="0" showAll="0" defaultSubtotal="0"/>
    <pivotField axis="axisPage" compact="0" numFmtId="3" outline="0" showAll="0" defaultSubtotal="0">
      <items count="1">
        <item x="0"/>
      </items>
    </pivotField>
  </pivotFields>
  <rowFields count="2">
    <field x="1"/>
    <field x="2"/>
  </rowFields>
  <rowItems count="10">
    <i>
      <x/>
      <x v="2"/>
    </i>
    <i r="1">
      <x v="3"/>
    </i>
    <i r="1">
      <x v="5"/>
    </i>
    <i r="1">
      <x v="6"/>
    </i>
    <i r="1">
      <x v="7"/>
    </i>
    <i>
      <x v="1"/>
      <x v="8"/>
    </i>
    <i>
      <x v="2"/>
      <x/>
    </i>
    <i r="1">
      <x v="1"/>
    </i>
    <i>
      <x v="3"/>
      <x v="4"/>
    </i>
    <i t="grand">
      <x/>
    </i>
  </rowItems>
  <colItems count="1">
    <i/>
  </colItems>
  <pageFields count="1">
    <pageField fld="4" item="0" hier="-1"/>
  </pageFields>
  <dataFields count="1">
    <dataField name="Unidades" fld="3" baseField="2" baseItem="0"/>
  </dataFields>
  <formats count="12">
    <format dxfId="162">
      <pivotArea type="all" dataOnly="0" outline="0" fieldPosition="0"/>
    </format>
    <format dxfId="161">
      <pivotArea outline="0" collapsedLevelsAreSubtotals="1" fieldPosition="0"/>
    </format>
    <format dxfId="160">
      <pivotArea dataOnly="0" labelOnly="1" outline="0" axis="axisValues" fieldPosition="0"/>
    </format>
    <format dxfId="159">
      <pivotArea dataOnly="0" labelOnly="1" outline="0" fieldPosition="0">
        <references count="1">
          <reference field="1" count="0"/>
        </references>
      </pivotArea>
    </format>
    <format dxfId="158">
      <pivotArea dataOnly="0" labelOnly="1" grandRow="1" outline="0" fieldPosition="0"/>
    </format>
    <format dxfId="157">
      <pivotArea dataOnly="0" labelOnly="1" outline="0" fieldPosition="0">
        <references count="2">
          <reference field="1" count="1" selected="0">
            <x v="2"/>
          </reference>
          <reference field="2" count="2">
            <x v="0"/>
            <x v="1"/>
          </reference>
        </references>
      </pivotArea>
    </format>
    <format dxfId="156">
      <pivotArea type="all" dataOnly="0" outline="0" fieldPosition="0"/>
    </format>
    <format dxfId="155">
      <pivotArea outline="0" collapsedLevelsAreSubtotals="1" fieldPosition="0"/>
    </format>
    <format dxfId="154">
      <pivotArea dataOnly="0" labelOnly="1" outline="0" axis="axisValues" fieldPosition="0"/>
    </format>
    <format dxfId="153">
      <pivotArea dataOnly="0" labelOnly="1" outline="0" fieldPosition="0">
        <references count="1">
          <reference field="1" count="0"/>
        </references>
      </pivotArea>
    </format>
    <format dxfId="152">
      <pivotArea dataOnly="0" labelOnly="1" grandRow="1" outline="0" fieldPosition="0"/>
    </format>
    <format dxfId="151">
      <pivotArea dataOnly="0" labelOnly="1" outline="0" fieldPosition="0">
        <references count="2">
          <reference field="1" count="1" selected="0">
            <x v="2"/>
          </reference>
          <reference field="2" count="2">
            <x v="0"/>
            <x v="1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Tabla dinámica1" cacheId="31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outline="1" outlineData="1" multipleFieldFilters="0">
  <location ref="N24:R38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3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4">
    <i>
      <x/>
    </i>
    <i>
      <x v="1"/>
    </i>
    <i>
      <x v="2"/>
    </i>
    <i>
      <x v="3"/>
    </i>
  </colItems>
  <dataFields count="1">
    <dataField name="Suma de Activa (kwh)" fld="4" baseField="0" baseItem="0" numFmtId="3"/>
  </dataFields>
  <formats count="11">
    <format dxfId="173">
      <pivotArea outline="0" collapsedLevelsAreSubtotals="1" fieldPosition="0"/>
    </format>
    <format dxfId="172">
      <pivotArea type="all" dataOnly="0" outline="0" fieldPosition="0"/>
    </format>
    <format dxfId="171">
      <pivotArea outline="0" collapsedLevelsAreSubtotals="1" fieldPosition="0"/>
    </format>
    <format dxfId="170">
      <pivotArea dataOnly="0" labelOnly="1" fieldPosition="0">
        <references count="1">
          <reference field="3" count="0"/>
        </references>
      </pivotArea>
    </format>
    <format dxfId="169">
      <pivotArea dataOnly="0" labelOnly="1" grandRow="1" outline="0" fieldPosition="0"/>
    </format>
    <format dxfId="168">
      <pivotArea dataOnly="0" labelOnly="1" fieldPosition="0">
        <references count="1">
          <reference field="2" count="0"/>
        </references>
      </pivotArea>
    </format>
    <format dxfId="167">
      <pivotArea type="all" dataOnly="0" outline="0" fieldPosition="0"/>
    </format>
    <format dxfId="166">
      <pivotArea outline="0" collapsedLevelsAreSubtotals="1" fieldPosition="0"/>
    </format>
    <format dxfId="165">
      <pivotArea dataOnly="0" labelOnly="1" fieldPosition="0">
        <references count="1">
          <reference field="3" count="0"/>
        </references>
      </pivotArea>
    </format>
    <format dxfId="164">
      <pivotArea dataOnly="0" labelOnly="1" grandRow="1" outline="0" fieldPosition="0"/>
    </format>
    <format dxfId="163">
      <pivotArea dataOnly="0" labelOnly="1" fieldPosition="0">
        <references count="1">
          <reference field="2" count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Tabla dinámica7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N9:P12" firstHeaderRow="1" firstDataRow="1" firstDataCol="2" rowPageCount="1" colPageCount="1"/>
  <pivotFields count="5">
    <pivotField compact="0" outline="0" showAll="0" defaultSubtotal="0"/>
    <pivotField axis="axisRow" compact="0" outline="0" showAll="0" defaultSubtotal="0">
      <items count="2">
        <item x="1"/>
        <item x="0"/>
      </items>
    </pivotField>
    <pivotField axis="axisRow" compact="0" numFmtId="3" outline="0" showAll="0" defaultSubtotal="0">
      <items count="2">
        <item x="0"/>
        <item x="1"/>
      </items>
    </pivotField>
    <pivotField dataField="1" compact="0" numFmtId="3" outline="0" showAll="0" defaultSubtotal="0"/>
    <pivotField axis="axisPage" compact="0" numFmtId="3" outline="0" showAll="0" defaultSubtotal="0">
      <items count="1">
        <item x="0"/>
      </items>
    </pivotField>
  </pivotFields>
  <rowFields count="2">
    <field x="1"/>
    <field x="2"/>
  </rowFields>
  <rowItems count="3">
    <i>
      <x/>
      <x v="1"/>
    </i>
    <i>
      <x v="1"/>
      <x/>
    </i>
    <i t="grand">
      <x/>
    </i>
  </rowItems>
  <colItems count="1">
    <i/>
  </colItems>
  <pageFields count="1">
    <pageField fld="4" item="0" hier="-1"/>
  </pageFields>
  <dataFields count="1">
    <dataField name="Unidades" fld="3" baseField="2" baseItem="0"/>
  </dataFields>
  <formats count="12">
    <format dxfId="123">
      <pivotArea type="all" dataOnly="0" outline="0" fieldPosition="0"/>
    </format>
    <format dxfId="122">
      <pivotArea outline="0" collapsedLevelsAreSubtotals="1" fieldPosition="0"/>
    </format>
    <format dxfId="121">
      <pivotArea dataOnly="0" labelOnly="1" outline="0" axis="axisValues" fieldPosition="0"/>
    </format>
    <format dxfId="120">
      <pivotArea dataOnly="0" labelOnly="1" outline="0" fieldPosition="0">
        <references count="1">
          <reference field="1" count="0"/>
        </references>
      </pivotArea>
    </format>
    <format dxfId="119">
      <pivotArea dataOnly="0" labelOnly="1" grandRow="1" outline="0" fieldPosition="0"/>
    </format>
    <format dxfId="118">
      <pivotArea dataOnly="0" labelOnly="1" outline="0" fieldPosition="0">
        <references count="2">
          <reference field="1" count="1" selected="0">
            <x v="1"/>
          </reference>
          <reference field="2" count="1">
            <x v="0"/>
          </reference>
        </references>
      </pivotArea>
    </format>
    <format dxfId="117">
      <pivotArea type="all" dataOnly="0" outline="0" fieldPosition="0"/>
    </format>
    <format dxfId="116">
      <pivotArea outline="0" collapsedLevelsAreSubtotals="1" fieldPosition="0"/>
    </format>
    <format dxfId="115">
      <pivotArea dataOnly="0" labelOnly="1" outline="0" axis="axisValues" fieldPosition="0"/>
    </format>
    <format dxfId="114">
      <pivotArea dataOnly="0" labelOnly="1" outline="0" fieldPosition="0">
        <references count="1">
          <reference field="1" count="0"/>
        </references>
      </pivotArea>
    </format>
    <format dxfId="113">
      <pivotArea dataOnly="0" labelOnly="1" grandRow="1" outline="0" fieldPosition="0"/>
    </format>
    <format dxfId="112">
      <pivotArea dataOnly="0" labelOnly="1" outline="0" fieldPosition="0">
        <references count="2">
          <reference field="1" count="1" selected="0">
            <x v="1"/>
          </reference>
          <reference field="2" count="1">
            <x v="0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Tabla dinámica1" cacheId="33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outline="1" outlineData="1" multipleFieldFilters="0">
  <location ref="N16:R30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3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4">
    <i>
      <x/>
    </i>
    <i>
      <x v="1"/>
    </i>
    <i>
      <x v="2"/>
    </i>
    <i>
      <x v="3"/>
    </i>
  </colItems>
  <dataFields count="1">
    <dataField name="Suma de Activa (kwh)" fld="4" baseField="0" baseItem="0" numFmtId="3"/>
  </dataFields>
  <formats count="11">
    <format dxfId="134">
      <pivotArea outline="0" collapsedLevelsAreSubtotals="1" fieldPosition="0"/>
    </format>
    <format dxfId="133">
      <pivotArea type="all" dataOnly="0" outline="0" fieldPosition="0"/>
    </format>
    <format dxfId="132">
      <pivotArea outline="0" collapsedLevelsAreSubtotals="1" fieldPosition="0"/>
    </format>
    <format dxfId="131">
      <pivotArea dataOnly="0" labelOnly="1" fieldPosition="0">
        <references count="1">
          <reference field="3" count="0"/>
        </references>
      </pivotArea>
    </format>
    <format dxfId="130">
      <pivotArea dataOnly="0" labelOnly="1" grandRow="1" outline="0" fieldPosition="0"/>
    </format>
    <format dxfId="129">
      <pivotArea dataOnly="0" labelOnly="1" fieldPosition="0">
        <references count="1">
          <reference field="2" count="0"/>
        </references>
      </pivotArea>
    </format>
    <format dxfId="128">
      <pivotArea type="all" dataOnly="0" outline="0" fieldPosition="0"/>
    </format>
    <format dxfId="127">
      <pivotArea outline="0" collapsedLevelsAreSubtotals="1" fieldPosition="0"/>
    </format>
    <format dxfId="126">
      <pivotArea dataOnly="0" labelOnly="1" fieldPosition="0">
        <references count="1">
          <reference field="3" count="0"/>
        </references>
      </pivotArea>
    </format>
    <format dxfId="125">
      <pivotArea dataOnly="0" labelOnly="1" grandRow="1" outline="0" fieldPosition="0"/>
    </format>
    <format dxfId="124">
      <pivotArea dataOnly="0" labelOnly="1" fieldPosition="0">
        <references count="1">
          <reference field="2" count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1" cacheId="57" applyNumberFormats="0" applyBorderFormats="0" applyFontFormats="0" applyPatternFormats="0" applyAlignmentFormats="0" applyWidthHeightFormats="1" dataCaption="Valores" updatedVersion="5" minRefreshableVersion="3" useAutoFormatting="1" itemPrintTitles="1" createdVersion="6" indent="0" outline="1" outlineData="1" multipleFieldFilters="0">
  <location ref="H8:M13" firstHeaderRow="1" firstDataRow="2" firstDataCol="1"/>
  <pivotFields count="5">
    <pivotField axis="axisRow" showAll="0">
      <items count="6">
        <item h="1" x="4"/>
        <item h="1" x="3"/>
        <item x="0"/>
        <item x="1"/>
        <item x="2"/>
        <item t="default"/>
      </items>
    </pivotField>
    <pivotField showAll="0"/>
    <pivotField axis="axisCol" showAll="0">
      <items count="5">
        <item x="0"/>
        <item x="1"/>
        <item x="2"/>
        <item x="3"/>
        <item t="default"/>
      </items>
    </pivotField>
    <pivotField showAll="0"/>
    <pivotField dataField="1" numFmtId="165" showAll="0"/>
  </pivotFields>
  <rowFields count="1">
    <field x="0"/>
  </rowFields>
  <rowItems count="4">
    <i>
      <x v="2"/>
    </i>
    <i>
      <x v="3"/>
    </i>
    <i>
      <x v="4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a de Activa (kwh)" fld="4" baseField="0" baseItem="0" numFmtId="3"/>
  </dataFields>
  <formats count="2">
    <format dxfId="400">
      <pivotArea outline="0" collapsedLevelsAreSubtotals="1" fieldPosition="0"/>
    </format>
    <format dxfId="399">
      <pivotArea outline="0" collapsedLevelsAreSubtotals="1" fieldPosition="0"/>
    </format>
  </formats>
  <chartFormats count="4"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2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Tabla dinámica4" cacheId="3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O9:Q25" firstHeaderRow="1" firstDataRow="1" firstDataCol="2" rowPageCount="1" colPageCount="1"/>
  <pivotFields count="6">
    <pivotField compact="0" outline="0" showAll="0" defaultSubtotal="0"/>
    <pivotField axis="axisRow" compact="0" outline="0" showAll="0" defaultSubtotal="0">
      <items count="8">
        <item x="3"/>
        <item x="2"/>
        <item x="4"/>
        <item x="1"/>
        <item x="0"/>
        <item x="5"/>
        <item x="6"/>
        <item x="7"/>
      </items>
    </pivotField>
    <pivotField axis="axisRow" compact="0" numFmtId="169" outline="0" showAll="0" defaultSubtotal="0">
      <items count="15">
        <item x="5"/>
        <item x="8"/>
        <item x="2"/>
        <item x="13"/>
        <item x="11"/>
        <item x="1"/>
        <item x="6"/>
        <item x="0"/>
        <item x="3"/>
        <item x="4"/>
        <item x="7"/>
        <item x="9"/>
        <item x="10"/>
        <item x="12"/>
        <item x="14"/>
      </items>
    </pivotField>
    <pivotField dataField="1" compact="0" outline="0" showAll="0" defaultSubtotal="0"/>
    <pivotField compact="0" outline="0" showAll="0" defaultSubtotal="0"/>
    <pivotField axis="axisPage" compact="0" numFmtId="3" outline="0" showAll="0" defaultSubtotal="0">
      <items count="1">
        <item x="0"/>
      </items>
    </pivotField>
  </pivotFields>
  <rowFields count="2">
    <field x="1"/>
    <field x="2"/>
  </rowFields>
  <rowItems count="16">
    <i>
      <x/>
      <x/>
    </i>
    <i r="1">
      <x v="1"/>
    </i>
    <i r="1">
      <x v="9"/>
    </i>
    <i>
      <x v="1"/>
      <x v="2"/>
    </i>
    <i r="1">
      <x v="4"/>
    </i>
    <i r="1">
      <x v="8"/>
    </i>
    <i r="1">
      <x v="11"/>
    </i>
    <i r="1">
      <x v="12"/>
    </i>
    <i>
      <x v="2"/>
      <x v="6"/>
    </i>
    <i>
      <x v="3"/>
      <x v="3"/>
    </i>
    <i r="1">
      <x v="5"/>
    </i>
    <i>
      <x v="4"/>
      <x v="7"/>
    </i>
    <i>
      <x v="5"/>
      <x v="10"/>
    </i>
    <i>
      <x v="6"/>
      <x v="13"/>
    </i>
    <i>
      <x v="7"/>
      <x v="14"/>
    </i>
    <i t="grand">
      <x/>
    </i>
  </rowItems>
  <colItems count="1">
    <i/>
  </colItems>
  <pageFields count="1">
    <pageField fld="5" item="0" hier="-1"/>
  </pageFields>
  <dataFields count="1">
    <dataField name="Unidades" fld="3" baseField="2" baseItem="0"/>
  </dataFields>
  <formats count="22">
    <format dxfId="84">
      <pivotArea outline="0" collapsedLevelsAreSubtotals="1" fieldPosition="0"/>
    </format>
    <format dxfId="83">
      <pivotArea dataOnly="0" labelOnly="1" outline="0" fieldPosition="0">
        <references count="1">
          <reference field="1" count="1" defaultSubtotal="1">
            <x v="0"/>
          </reference>
        </references>
      </pivotArea>
    </format>
    <format dxfId="82">
      <pivotArea dataOnly="0" labelOnly="1" outline="0" fieldPosition="0">
        <references count="1">
          <reference field="1" count="1" defaultSubtotal="1">
            <x v="1"/>
          </reference>
        </references>
      </pivotArea>
    </format>
    <format dxfId="81">
      <pivotArea dataOnly="0" labelOnly="1" outline="0" fieldPosition="0">
        <references count="1">
          <reference field="1" count="1" defaultSubtotal="1">
            <x v="2"/>
          </reference>
        </references>
      </pivotArea>
    </format>
    <format dxfId="80">
      <pivotArea dataOnly="0" labelOnly="1" outline="0" fieldPosition="0">
        <references count="1">
          <reference field="1" count="1" defaultSubtotal="1">
            <x v="3"/>
          </reference>
        </references>
      </pivotArea>
    </format>
    <format dxfId="79">
      <pivotArea dataOnly="0" labelOnly="1" outline="0" fieldPosition="0">
        <references count="2">
          <reference field="1" count="1" selected="0">
            <x v="0"/>
          </reference>
          <reference field="2" count="2">
            <x v="0"/>
            <x v="1"/>
          </reference>
        </references>
      </pivotArea>
    </format>
    <format dxfId="78">
      <pivotArea dataOnly="0" labelOnly="1" outline="0" fieldPosition="0">
        <references count="2">
          <reference field="1" count="1" selected="0">
            <x v="1"/>
          </reference>
          <reference field="2" count="2">
            <x v="2"/>
            <x v="4"/>
          </reference>
        </references>
      </pivotArea>
    </format>
    <format dxfId="77">
      <pivotArea dataOnly="0" labelOnly="1" outline="0" fieldPosition="0">
        <references count="2">
          <reference field="1" count="1" selected="0">
            <x v="2"/>
          </reference>
          <reference field="2" count="1">
            <x v="6"/>
          </reference>
        </references>
      </pivotArea>
    </format>
    <format dxfId="76">
      <pivotArea dataOnly="0" labelOnly="1" outline="0" fieldPosition="0">
        <references count="2">
          <reference field="1" count="1" selected="0">
            <x v="3"/>
          </reference>
          <reference field="2" count="2">
            <x v="3"/>
            <x v="5"/>
          </reference>
        </references>
      </pivotArea>
    </format>
    <format dxfId="75">
      <pivotArea dataOnly="0" labelOnly="1" outline="0" fieldPosition="0">
        <references count="1">
          <reference field="1" count="0"/>
        </references>
      </pivotArea>
    </format>
    <format dxfId="74">
      <pivotArea dataOnly="0" labelOnly="1" outline="0" axis="axisValues" fieldPosition="0"/>
    </format>
    <format dxfId="73">
      <pivotArea dataOnly="0" labelOnly="1" outline="0" axis="axisValues" fieldPosition="0"/>
    </format>
    <format dxfId="72">
      <pivotArea type="all" dataOnly="0" outline="0" fieldPosition="0"/>
    </format>
    <format dxfId="71">
      <pivotArea outline="0" collapsedLevelsAreSubtotals="1" fieldPosition="0"/>
    </format>
    <format dxfId="70">
      <pivotArea dataOnly="0" labelOnly="1" outline="0" axis="axisValues" fieldPosition="0"/>
    </format>
    <format dxfId="69">
      <pivotArea dataOnly="0" labelOnly="1" outline="0" fieldPosition="0">
        <references count="1">
          <reference field="1" count="0"/>
        </references>
      </pivotArea>
    </format>
    <format dxfId="68">
      <pivotArea dataOnly="0" labelOnly="1" grandRow="1" outline="0" fieldPosition="0"/>
    </format>
    <format dxfId="67">
      <pivotArea dataOnly="0" labelOnly="1" outline="0" fieldPosition="0">
        <references count="2">
          <reference field="1" count="1" selected="0">
            <x v="0"/>
          </reference>
          <reference field="2" count="2">
            <x v="0"/>
            <x v="1"/>
          </reference>
        </references>
      </pivotArea>
    </format>
    <format dxfId="66">
      <pivotArea dataOnly="0" labelOnly="1" outline="0" fieldPosition="0">
        <references count="2">
          <reference field="1" count="1" selected="0">
            <x v="1"/>
          </reference>
          <reference field="2" count="2">
            <x v="2"/>
            <x v="4"/>
          </reference>
        </references>
      </pivotArea>
    </format>
    <format dxfId="65">
      <pivotArea dataOnly="0" labelOnly="1" outline="0" fieldPosition="0">
        <references count="2">
          <reference field="1" count="1" selected="0">
            <x v="2"/>
          </reference>
          <reference field="2" count="1">
            <x v="6"/>
          </reference>
        </references>
      </pivotArea>
    </format>
    <format dxfId="64">
      <pivotArea dataOnly="0" labelOnly="1" outline="0" fieldPosition="0">
        <references count="2">
          <reference field="1" count="1" selected="0">
            <x v="3"/>
          </reference>
          <reference field="2" count="2">
            <x v="3"/>
            <x v="5"/>
          </reference>
        </references>
      </pivotArea>
    </format>
    <format dxfId="63">
      <pivotArea outline="0" collapsedLevelsAreSubtotals="1" fieldPosition="0">
        <references count="2">
          <reference field="1" count="0" selected="0"/>
          <reference field="2" count="0" selected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Tabla dinámica1" cacheId="35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outline="1" outlineData="1" multipleFieldFilters="0">
  <location ref="O29:S43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3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4">
    <i>
      <x/>
    </i>
    <i>
      <x v="1"/>
    </i>
    <i>
      <x v="2"/>
    </i>
    <i>
      <x v="3"/>
    </i>
  </colItems>
  <dataFields count="1">
    <dataField name="Suma de Activa (kwh)" fld="4" baseField="0" baseItem="0" numFmtId="3"/>
  </dataFields>
  <formats count="11">
    <format dxfId="95">
      <pivotArea outline="0" collapsedLevelsAreSubtotals="1" fieldPosition="0"/>
    </format>
    <format dxfId="94">
      <pivotArea type="all" dataOnly="0" outline="0" fieldPosition="0"/>
    </format>
    <format dxfId="93">
      <pivotArea outline="0" collapsedLevelsAreSubtotals="1" fieldPosition="0"/>
    </format>
    <format dxfId="92">
      <pivotArea dataOnly="0" labelOnly="1" fieldPosition="0">
        <references count="1">
          <reference field="3" count="0"/>
        </references>
      </pivotArea>
    </format>
    <format dxfId="91">
      <pivotArea dataOnly="0" labelOnly="1" grandRow="1" outline="0" fieldPosition="0"/>
    </format>
    <format dxfId="90">
      <pivotArea dataOnly="0" labelOnly="1" fieldPosition="0">
        <references count="1">
          <reference field="2" count="0"/>
        </references>
      </pivotArea>
    </format>
    <format dxfId="89">
      <pivotArea type="all" dataOnly="0" outline="0" fieldPosition="0"/>
    </format>
    <format dxfId="88">
      <pivotArea outline="0" collapsedLevelsAreSubtotals="1" fieldPosition="0"/>
    </format>
    <format dxfId="87">
      <pivotArea dataOnly="0" labelOnly="1" fieldPosition="0">
        <references count="1">
          <reference field="3" count="0"/>
        </references>
      </pivotArea>
    </format>
    <format dxfId="86">
      <pivotArea dataOnly="0" labelOnly="1" grandRow="1" outline="0" fieldPosition="0"/>
    </format>
    <format dxfId="85">
      <pivotArea dataOnly="0" labelOnly="1" fieldPosition="0">
        <references count="1">
          <reference field="2" count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Tabla dinámica4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O9:Q26" firstHeaderRow="1" firstDataRow="1" firstDataCol="2" rowPageCount="1" colPageCount="1"/>
  <pivotFields count="6">
    <pivotField axis="axisRow" compact="0" outline="0" showAll="0" defaultSubtotal="0">
      <items count="12">
        <item x="5"/>
        <item x="0"/>
        <item x="4"/>
        <item x="1"/>
        <item x="2"/>
        <item x="3"/>
        <item x="6"/>
        <item x="7"/>
        <item x="8"/>
        <item x="9"/>
        <item x="10"/>
        <item x="11"/>
      </items>
    </pivotField>
    <pivotField compact="0" outline="0" showAll="0" defaultSubtotal="0"/>
    <pivotField axis="axisRow" compact="0" numFmtId="169" outline="0" showAll="0" defaultSubtotal="0">
      <items count="14">
        <item x="11"/>
        <item x="2"/>
        <item x="0"/>
        <item x="3"/>
        <item x="1"/>
        <item x="7"/>
        <item x="8"/>
        <item x="4"/>
        <item x="5"/>
        <item x="6"/>
        <item x="9"/>
        <item x="10"/>
        <item x="12"/>
        <item x="13"/>
      </items>
    </pivotField>
    <pivotField dataField="1" compact="0" outline="0" showAll="0" defaultSubtotal="0"/>
    <pivotField compact="0" outline="0" showAll="0" defaultSubtotal="0"/>
    <pivotField axis="axisPage" compact="0" numFmtId="3" outline="0" showAll="0" defaultSubtotal="0">
      <items count="2">
        <item x="1"/>
        <item x="0"/>
      </items>
    </pivotField>
  </pivotFields>
  <rowFields count="2">
    <field x="0"/>
    <field x="2"/>
  </rowFields>
  <rowItems count="17">
    <i>
      <x/>
      <x v="5"/>
    </i>
    <i>
      <x v="1"/>
      <x v="2"/>
    </i>
    <i>
      <x v="2"/>
      <x v="6"/>
    </i>
    <i r="1">
      <x v="9"/>
    </i>
    <i>
      <x v="3"/>
      <x v="4"/>
    </i>
    <i>
      <x v="4"/>
      <x v="1"/>
    </i>
    <i r="1">
      <x v="3"/>
    </i>
    <i>
      <x v="5"/>
      <x v="7"/>
    </i>
    <i r="1">
      <x v="8"/>
    </i>
    <i>
      <x v="6"/>
      <x v="4"/>
    </i>
    <i>
      <x v="7"/>
      <x v="2"/>
    </i>
    <i>
      <x v="8"/>
      <x v="10"/>
    </i>
    <i>
      <x v="9"/>
      <x v="11"/>
    </i>
    <i>
      <x v="10"/>
      <x/>
    </i>
    <i r="1">
      <x v="12"/>
    </i>
    <i>
      <x v="11"/>
      <x v="13"/>
    </i>
    <i t="grand">
      <x/>
    </i>
  </rowItems>
  <colItems count="1">
    <i/>
  </colItems>
  <pageFields count="1">
    <pageField fld="5" item="1" hier="-1"/>
  </pageFields>
  <dataFields count="1">
    <dataField name="Unidades" fld="3" baseField="2" baseItem="0"/>
  </dataFields>
  <formats count="7">
    <format dxfId="25">
      <pivotArea outline="0" collapsedLevelsAreSubtotals="1" fieldPosition="0"/>
    </format>
    <format dxfId="24">
      <pivotArea dataOnly="0" labelOnly="1" outline="0" axis="axisValues" fieldPosition="0"/>
    </format>
    <format dxfId="23">
      <pivotArea dataOnly="0" labelOnly="1" outline="0" axis="axisValues" fieldPosition="0"/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dataOnly="0" labelOnly="1" outline="0" axis="axisValues" fieldPosition="0"/>
    </format>
    <format dxfId="19">
      <pivotArea dataOnly="0" labelOnly="1" grandRow="1" outline="0" fieldPosition="0"/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Tabla dinámica1" cacheId="37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outline="1" outlineData="1" multipleFieldFilters="0">
  <location ref="O52:S66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3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4">
    <i>
      <x/>
    </i>
    <i>
      <x v="1"/>
    </i>
    <i>
      <x v="2"/>
    </i>
    <i>
      <x v="3"/>
    </i>
  </colItems>
  <dataFields count="1">
    <dataField name="Suma de Activa (kwh)" fld="4" baseField="0" baseItem="0" numFmtId="3"/>
  </dataFields>
  <formats count="11">
    <format dxfId="36">
      <pivotArea outline="0" collapsedLevelsAreSubtotals="1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dataOnly="0" labelOnly="1" fieldPosition="0">
        <references count="1">
          <reference field="3" count="0"/>
        </references>
      </pivotArea>
    </format>
    <format dxfId="32">
      <pivotArea dataOnly="0" labelOnly="1" grandRow="1" outline="0" fieldPosition="0"/>
    </format>
    <format dxfId="31">
      <pivotArea dataOnly="0" labelOnly="1" fieldPosition="0">
        <references count="1">
          <reference field="2" count="0"/>
        </references>
      </pivotArea>
    </format>
    <format dxfId="30">
      <pivotArea type="all" dataOnly="0" outline="0" fieldPosition="0"/>
    </format>
    <format dxfId="29">
      <pivotArea outline="0" collapsedLevelsAreSubtotals="1" fieldPosition="0"/>
    </format>
    <format dxfId="28">
      <pivotArea dataOnly="0" labelOnly="1" fieldPosition="0">
        <references count="1">
          <reference field="3" count="0"/>
        </references>
      </pivotArea>
    </format>
    <format dxfId="27">
      <pivotArea dataOnly="0" labelOnly="1" grandRow="1" outline="0" fieldPosition="0"/>
    </format>
    <format dxfId="26">
      <pivotArea dataOnly="0" labelOnly="1" fieldPosition="0">
        <references count="1">
          <reference field="2" count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4.xml><?xml version="1.0" encoding="utf-8"?>
<pivotTableDefinition xmlns="http://schemas.openxmlformats.org/spreadsheetml/2006/main" name="Tabla dinámica2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O31:Q48" firstHeaderRow="1" firstDataRow="1" firstDataCol="2" rowPageCount="1" colPageCount="1"/>
  <pivotFields count="6">
    <pivotField axis="axisRow" compact="0" outline="0" showAll="0" defaultSubtotal="0">
      <items count="12">
        <item x="5"/>
        <item x="0"/>
        <item x="4"/>
        <item x="1"/>
        <item x="2"/>
        <item x="3"/>
        <item x="6"/>
        <item x="7"/>
        <item x="8"/>
        <item x="9"/>
        <item x="10"/>
        <item x="11"/>
      </items>
    </pivotField>
    <pivotField compact="0" outline="0" showAll="0" defaultSubtotal="0"/>
    <pivotField axis="axisRow" compact="0" numFmtId="169" outline="0" showAll="0" defaultSubtotal="0">
      <items count="14">
        <item x="11"/>
        <item x="2"/>
        <item x="0"/>
        <item x="3"/>
        <item x="1"/>
        <item x="7"/>
        <item x="8"/>
        <item x="4"/>
        <item x="5"/>
        <item x="6"/>
        <item x="9"/>
        <item x="10"/>
        <item x="12"/>
        <item x="13"/>
      </items>
    </pivotField>
    <pivotField dataField="1" compact="0" outline="0" showAll="0" defaultSubtotal="0"/>
    <pivotField compact="0" outline="0" showAll="0" defaultSubtotal="0"/>
    <pivotField axis="axisPage" compact="0" numFmtId="3" outline="0" showAll="0" defaultSubtotal="0">
      <items count="2">
        <item x="1"/>
        <item x="0"/>
      </items>
    </pivotField>
  </pivotFields>
  <rowFields count="2">
    <field x="0"/>
    <field x="2"/>
  </rowFields>
  <rowItems count="17">
    <i>
      <x/>
      <x v="5"/>
    </i>
    <i>
      <x v="1"/>
      <x v="2"/>
    </i>
    <i>
      <x v="2"/>
      <x v="6"/>
    </i>
    <i r="1">
      <x v="9"/>
    </i>
    <i>
      <x v="3"/>
      <x v="4"/>
    </i>
    <i>
      <x v="4"/>
      <x v="1"/>
    </i>
    <i r="1">
      <x v="3"/>
    </i>
    <i>
      <x v="5"/>
      <x v="7"/>
    </i>
    <i r="1">
      <x v="8"/>
    </i>
    <i>
      <x v="6"/>
      <x v="4"/>
    </i>
    <i>
      <x v="7"/>
      <x v="2"/>
    </i>
    <i>
      <x v="8"/>
      <x v="10"/>
    </i>
    <i>
      <x v="9"/>
      <x v="11"/>
    </i>
    <i>
      <x v="10"/>
      <x/>
    </i>
    <i r="1">
      <x v="12"/>
    </i>
    <i>
      <x v="11"/>
      <x v="13"/>
    </i>
    <i t="grand">
      <x/>
    </i>
  </rowItems>
  <colItems count="1">
    <i/>
  </colItems>
  <pageFields count="1">
    <pageField fld="5" item="0" hier="-1"/>
  </pageFields>
  <dataFields count="1">
    <dataField name="Unidades" fld="3" baseField="2" baseItem="0"/>
  </dataFields>
  <formats count="7">
    <format dxfId="43">
      <pivotArea outline="0" collapsedLevelsAreSubtotals="1" fieldPosition="0"/>
    </format>
    <format dxfId="42">
      <pivotArea dataOnly="0" labelOnly="1" outline="0" axis="axisValues" fieldPosition="0"/>
    </format>
    <format dxfId="41">
      <pivotArea dataOnly="0" labelOnly="1" outline="0" axis="axisValues" fieldPosition="0"/>
    </format>
    <format dxfId="40">
      <pivotArea type="all" dataOnly="0" outline="0" fieldPosition="0"/>
    </format>
    <format dxfId="39">
      <pivotArea outline="0" collapsedLevelsAreSubtotals="1" fieldPosition="0"/>
    </format>
    <format dxfId="38">
      <pivotArea dataOnly="0" labelOnly="1" outline="0" axis="axisValues" fieldPosition="0"/>
    </format>
    <format dxfId="37">
      <pivotArea dataOnly="0" labelOnly="1" grandRow="1" outline="0" fieldPosition="0"/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14" cacheId="65" applyNumberFormats="0" applyBorderFormats="0" applyFontFormats="0" applyPatternFormats="0" applyAlignmentFormats="0" applyWidthHeightFormats="1" dataCaption="Valores" updatedVersion="5" minRefreshableVersion="3" useAutoFormatting="1" itemPrintTitles="1" createdVersion="6" indent="0" outline="1" outlineData="1" multipleFieldFilters="0" chartFormat="9">
  <location ref="H14:M28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165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a de Activa (kwh)" fld="4" baseField="0" baseItem="0" numFmtId="3"/>
  </dataFields>
  <formats count="2">
    <format dxfId="393">
      <pivotArea outline="0" collapsedLevelsAreSubtotals="1" fieldPosition="0"/>
    </format>
    <format dxfId="392">
      <pivotArea outline="0" collapsedLevelsAreSubtotals="1" fieldPosition="0"/>
    </format>
  </formats>
  <chartFormats count="8"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Dinámica1" cacheId="65" applyNumberFormats="0" applyBorderFormats="0" applyFontFormats="0" applyPatternFormats="0" applyAlignmentFormats="0" applyWidthHeightFormats="1" dataCaption="Valores" updatedVersion="5" minRefreshableVersion="3" useAutoFormatting="1" itemPrintTitles="1" createdVersion="6" indent="0" outline="1" outlineData="1" multipleFieldFilters="0">
  <location ref="H8:M11" firstHeaderRow="1" firstDataRow="2" firstDataCol="1"/>
  <pivotFields count="5">
    <pivotField axis="axisRow" showAll="0">
      <items count="2">
        <item x="0"/>
        <item t="default"/>
      </items>
    </pivotField>
    <pivotField showAll="0"/>
    <pivotField axis="axisCol" showAll="0">
      <items count="5">
        <item x="0"/>
        <item x="1"/>
        <item x="2"/>
        <item x="3"/>
        <item t="default"/>
      </items>
    </pivotField>
    <pivotField showAll="0"/>
    <pivotField dataField="1" numFmtId="165" showAll="0"/>
  </pivotFields>
  <rowFields count="1">
    <field x="0"/>
  </rowFields>
  <rowItems count="2">
    <i>
      <x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a de Activa (kwh)" fld="4" baseField="0" baseItem="0" numFmtId="3"/>
  </dataFields>
  <formats count="2">
    <format dxfId="395">
      <pivotArea outline="0" collapsedLevelsAreSubtotals="1" fieldPosition="0"/>
    </format>
    <format dxfId="394">
      <pivotArea outline="0" collapsedLevelsAreSubtotals="1" fieldPosition="0"/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Dinámica14" cacheId="1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8">
  <location ref="H14:M28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165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a de Activa (kwh)" fld="4" baseField="0" baseItem="0" numFmtId="3"/>
  </dataFields>
  <formats count="2">
    <format dxfId="388">
      <pivotArea outline="0" collapsedLevelsAreSubtotals="1" fieldPosition="0"/>
    </format>
    <format dxfId="387">
      <pivotArea outline="0" collapsedLevelsAreSubtotals="1" fieldPosition="0"/>
    </format>
  </formats>
  <chartFormats count="12"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2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2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2" format="2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2" format="2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Dinámica1" cacheId="1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H8:M11" firstHeaderRow="1" firstDataRow="2" firstDataCol="1"/>
  <pivotFields count="5">
    <pivotField axis="axisRow" showAll="0">
      <items count="2">
        <item x="0"/>
        <item t="default"/>
      </items>
    </pivotField>
    <pivotField showAll="0"/>
    <pivotField axis="axisCol" showAll="0">
      <items count="5">
        <item x="0"/>
        <item x="1"/>
        <item x="2"/>
        <item x="3"/>
        <item t="default"/>
      </items>
    </pivotField>
    <pivotField showAll="0"/>
    <pivotField dataField="1" numFmtId="165" showAll="0"/>
  </pivotFields>
  <rowFields count="1">
    <field x="0"/>
  </rowFields>
  <rowItems count="2">
    <i>
      <x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a de Activa (kwh)" fld="4" baseField="0" baseItem="0" numFmtId="3"/>
  </dataFields>
  <formats count="2">
    <format dxfId="390">
      <pivotArea outline="0" collapsedLevelsAreSubtotals="1" fieldPosition="0"/>
    </format>
    <format dxfId="389">
      <pivotArea outline="0" collapsedLevelsAreSubtotals="1" fieldPosition="0"/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4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O9:Q29" firstHeaderRow="1" firstDataRow="1" firstDataCol="2" rowPageCount="1" colPageCount="1"/>
  <pivotFields count="6">
    <pivotField compact="0" outline="0" showAll="0" defaultSubtotal="0"/>
    <pivotField axis="axisRow" compact="0" outline="0" showAll="0" defaultSubtotal="0">
      <items count="5">
        <item x="3"/>
        <item x="2"/>
        <item x="4"/>
        <item x="1"/>
        <item x="0"/>
      </items>
    </pivotField>
    <pivotField axis="axisRow" compact="0" numFmtId="169" outline="0" showAll="0" defaultSubtotal="0">
      <items count="20">
        <item x="10"/>
        <item x="14"/>
        <item x="11"/>
        <item x="12"/>
        <item x="9"/>
        <item x="19"/>
        <item x="18"/>
        <item x="0"/>
        <item x="8"/>
        <item x="15"/>
        <item x="7"/>
        <item x="17"/>
        <item x="6"/>
        <item x="1"/>
        <item x="2"/>
        <item x="3"/>
        <item x="16"/>
        <item x="4"/>
        <item x="13"/>
        <item x="5"/>
      </items>
    </pivotField>
    <pivotField dataField="1" compact="0" outline="0" showAll="0" defaultSubtotal="0"/>
    <pivotField compact="0" outline="0" showAll="0" defaultSubtotal="0"/>
    <pivotField axis="axisPage" compact="0" numFmtId="3" outline="0" showAll="0" defaultSubtotal="0">
      <items count="2">
        <item x="0"/>
        <item x="1"/>
      </items>
    </pivotField>
  </pivotFields>
  <rowFields count="2">
    <field x="1"/>
    <field x="2"/>
  </rowFields>
  <rowItems count="20">
    <i>
      <x/>
      <x/>
    </i>
    <i r="1">
      <x v="1"/>
    </i>
    <i r="1">
      <x v="2"/>
    </i>
    <i r="1">
      <x v="3"/>
    </i>
    <i r="1">
      <x v="6"/>
    </i>
    <i r="1">
      <x v="9"/>
    </i>
    <i r="1">
      <x v="11"/>
    </i>
    <i r="1">
      <x v="16"/>
    </i>
    <i>
      <x v="1"/>
      <x v="4"/>
    </i>
    <i r="1">
      <x v="8"/>
    </i>
    <i r="1">
      <x v="10"/>
    </i>
    <i r="1">
      <x v="12"/>
    </i>
    <i>
      <x v="2"/>
      <x v="18"/>
    </i>
    <i>
      <x v="3"/>
      <x v="14"/>
    </i>
    <i r="1">
      <x v="15"/>
    </i>
    <i r="1">
      <x v="17"/>
    </i>
    <i r="1">
      <x v="19"/>
    </i>
    <i>
      <x v="4"/>
      <x v="7"/>
    </i>
    <i r="1">
      <x v="13"/>
    </i>
    <i t="grand">
      <x/>
    </i>
  </rowItems>
  <colItems count="1">
    <i/>
  </colItems>
  <pageFields count="1">
    <pageField fld="5" item="0" hier="-1"/>
  </pageFields>
  <dataFields count="1">
    <dataField name="Unidades" fld="3" baseField="2" baseItem="0"/>
  </dataFields>
  <formats count="24">
    <format dxfId="351">
      <pivotArea outline="0" collapsedLevelsAreSubtotals="1" fieldPosition="0"/>
    </format>
    <format dxfId="350">
      <pivotArea dataOnly="0" labelOnly="1" outline="0" fieldPosition="0">
        <references count="1">
          <reference field="1" count="1" defaultSubtotal="1">
            <x v="0"/>
          </reference>
        </references>
      </pivotArea>
    </format>
    <format dxfId="349">
      <pivotArea dataOnly="0" labelOnly="1" outline="0" fieldPosition="0">
        <references count="1">
          <reference field="1" count="1" defaultSubtotal="1">
            <x v="1"/>
          </reference>
        </references>
      </pivotArea>
    </format>
    <format dxfId="348">
      <pivotArea dataOnly="0" labelOnly="1" outline="0" fieldPosition="0">
        <references count="1">
          <reference field="1" count="1" defaultSubtotal="1">
            <x v="2"/>
          </reference>
        </references>
      </pivotArea>
    </format>
    <format dxfId="347">
      <pivotArea dataOnly="0" labelOnly="1" outline="0" fieldPosition="0">
        <references count="1">
          <reference field="1" count="1" defaultSubtotal="1">
            <x v="3"/>
          </reference>
        </references>
      </pivotArea>
    </format>
    <format dxfId="346">
      <pivotArea dataOnly="0" labelOnly="1" outline="0" fieldPosition="0">
        <references count="1">
          <reference field="1" count="1" defaultSubtotal="1">
            <x v="4"/>
          </reference>
        </references>
      </pivotArea>
    </format>
    <format dxfId="345">
      <pivotArea dataOnly="0" labelOnly="1" outline="0" fieldPosition="0">
        <references count="2">
          <reference field="1" count="1" selected="0">
            <x v="0"/>
          </reference>
          <reference field="2" count="8">
            <x v="0"/>
            <x v="1"/>
            <x v="2"/>
            <x v="3"/>
            <x v="6"/>
            <x v="9"/>
            <x v="11"/>
            <x v="16"/>
          </reference>
        </references>
      </pivotArea>
    </format>
    <format dxfId="344">
      <pivotArea dataOnly="0" labelOnly="1" outline="0" fieldPosition="0">
        <references count="2">
          <reference field="1" count="1" selected="0">
            <x v="1"/>
          </reference>
          <reference field="2" count="4">
            <x v="4"/>
            <x v="8"/>
            <x v="10"/>
            <x v="12"/>
          </reference>
        </references>
      </pivotArea>
    </format>
    <format dxfId="343">
      <pivotArea dataOnly="0" labelOnly="1" outline="0" fieldPosition="0">
        <references count="2">
          <reference field="1" count="1" selected="0">
            <x v="2"/>
          </reference>
          <reference field="2" count="1">
            <x v="18"/>
          </reference>
        </references>
      </pivotArea>
    </format>
    <format dxfId="342">
      <pivotArea dataOnly="0" labelOnly="1" outline="0" fieldPosition="0">
        <references count="2">
          <reference field="1" count="1" selected="0">
            <x v="3"/>
          </reference>
          <reference field="2" count="4">
            <x v="14"/>
            <x v="15"/>
            <x v="17"/>
            <x v="19"/>
          </reference>
        </references>
      </pivotArea>
    </format>
    <format dxfId="341">
      <pivotArea dataOnly="0" labelOnly="1" outline="0" fieldPosition="0">
        <references count="2">
          <reference field="1" count="1" selected="0">
            <x v="4"/>
          </reference>
          <reference field="2" count="2">
            <x v="7"/>
            <x v="13"/>
          </reference>
        </references>
      </pivotArea>
    </format>
    <format dxfId="340">
      <pivotArea dataOnly="0" labelOnly="1" outline="0" fieldPosition="0">
        <references count="1">
          <reference field="1" count="0"/>
        </references>
      </pivotArea>
    </format>
    <format dxfId="339">
      <pivotArea dataOnly="0" labelOnly="1" outline="0" axis="axisValues" fieldPosition="0"/>
    </format>
    <format dxfId="338">
      <pivotArea dataOnly="0" labelOnly="1" outline="0" axis="axisValues" fieldPosition="0"/>
    </format>
    <format dxfId="337">
      <pivotArea type="all" dataOnly="0" outline="0" fieldPosition="0"/>
    </format>
    <format dxfId="336">
      <pivotArea outline="0" collapsedLevelsAreSubtotals="1" fieldPosition="0"/>
    </format>
    <format dxfId="335">
      <pivotArea dataOnly="0" labelOnly="1" outline="0" axis="axisValues" fieldPosition="0"/>
    </format>
    <format dxfId="334">
      <pivotArea dataOnly="0" labelOnly="1" outline="0" fieldPosition="0">
        <references count="1">
          <reference field="1" count="0"/>
        </references>
      </pivotArea>
    </format>
    <format dxfId="333">
      <pivotArea dataOnly="0" labelOnly="1" grandRow="1" outline="0" fieldPosition="0"/>
    </format>
    <format dxfId="332">
      <pivotArea dataOnly="0" labelOnly="1" outline="0" fieldPosition="0">
        <references count="2">
          <reference field="1" count="1" selected="0">
            <x v="0"/>
          </reference>
          <reference field="2" count="8">
            <x v="0"/>
            <x v="1"/>
            <x v="2"/>
            <x v="3"/>
            <x v="6"/>
            <x v="9"/>
            <x v="11"/>
            <x v="16"/>
          </reference>
        </references>
      </pivotArea>
    </format>
    <format dxfId="331">
      <pivotArea dataOnly="0" labelOnly="1" outline="0" fieldPosition="0">
        <references count="2">
          <reference field="1" count="1" selected="0">
            <x v="1"/>
          </reference>
          <reference field="2" count="4">
            <x v="4"/>
            <x v="8"/>
            <x v="10"/>
            <x v="12"/>
          </reference>
        </references>
      </pivotArea>
    </format>
    <format dxfId="330">
      <pivotArea dataOnly="0" labelOnly="1" outline="0" fieldPosition="0">
        <references count="2">
          <reference field="1" count="1" selected="0">
            <x v="2"/>
          </reference>
          <reference field="2" count="1">
            <x v="18"/>
          </reference>
        </references>
      </pivotArea>
    </format>
    <format dxfId="329">
      <pivotArea dataOnly="0" labelOnly="1" outline="0" fieldPosition="0">
        <references count="2">
          <reference field="1" count="1" selected="0">
            <x v="3"/>
          </reference>
          <reference field="2" count="4">
            <x v="14"/>
            <x v="15"/>
            <x v="17"/>
            <x v="19"/>
          </reference>
        </references>
      </pivotArea>
    </format>
    <format dxfId="328">
      <pivotArea dataOnly="0" labelOnly="1" outline="0" fieldPosition="0">
        <references count="2">
          <reference field="1" count="1" selected="0">
            <x v="4"/>
          </reference>
          <reference field="2" count="2">
            <x v="7"/>
            <x v="13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la dinámica1" cacheId="22" applyNumberFormats="0" applyBorderFormats="0" applyFontFormats="0" applyPatternFormats="0" applyAlignmentFormats="0" applyWidthHeightFormats="1" dataCaption="Valores" updatedVersion="5" minRefreshableVersion="3" useAutoFormatting="1" colGrandTotals="0" itemPrintTitles="1" createdVersion="5" indent="0" outline="1" outlineData="1" multipleFieldFilters="0" chartFormat="6">
  <location ref="O33:S47" firstHeaderRow="1" firstDataRow="2" firstDataCol="1"/>
  <pivotFields count="5">
    <pivotField showAll="0"/>
    <pivotField showAll="0"/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3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4">
    <i>
      <x/>
    </i>
    <i>
      <x v="1"/>
    </i>
    <i>
      <x v="2"/>
    </i>
    <i>
      <x v="3"/>
    </i>
  </colItems>
  <dataFields count="1">
    <dataField name="Suma de Activa (kwh)" fld="4" baseField="0" baseItem="0" numFmtId="3"/>
  </dataFields>
  <formats count="11">
    <format dxfId="362">
      <pivotArea outline="0" collapsedLevelsAreSubtotals="1" fieldPosition="0"/>
    </format>
    <format dxfId="361">
      <pivotArea type="all" dataOnly="0" outline="0" fieldPosition="0"/>
    </format>
    <format dxfId="360">
      <pivotArea outline="0" collapsedLevelsAreSubtotals="1" fieldPosition="0"/>
    </format>
    <format dxfId="359">
      <pivotArea dataOnly="0" labelOnly="1" fieldPosition="0">
        <references count="1">
          <reference field="3" count="0"/>
        </references>
      </pivotArea>
    </format>
    <format dxfId="358">
      <pivotArea dataOnly="0" labelOnly="1" grandRow="1" outline="0" fieldPosition="0"/>
    </format>
    <format dxfId="357">
      <pivotArea dataOnly="0" labelOnly="1" fieldPosition="0">
        <references count="1">
          <reference field="2" count="0"/>
        </references>
      </pivotArea>
    </format>
    <format dxfId="356">
      <pivotArea type="all" dataOnly="0" outline="0" fieldPosition="0"/>
    </format>
    <format dxfId="355">
      <pivotArea outline="0" collapsedLevelsAreSubtotals="1" fieldPosition="0"/>
    </format>
    <format dxfId="354">
      <pivotArea dataOnly="0" labelOnly="1" fieldPosition="0">
        <references count="1">
          <reference field="3" count="0"/>
        </references>
      </pivotArea>
    </format>
    <format dxfId="353">
      <pivotArea dataOnly="0" labelOnly="1" grandRow="1" outline="0" fieldPosition="0"/>
    </format>
    <format dxfId="352">
      <pivotArea dataOnly="0" labelOnly="1" fieldPosition="0">
        <references count="1">
          <reference field="2" count="0"/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la dinámica5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T9:V23" firstHeaderRow="1" firstDataRow="1" firstDataCol="2" rowPageCount="1" colPageCount="1"/>
  <pivotFields count="6">
    <pivotField compact="0" outline="0" showAll="0" defaultSubtotal="0"/>
    <pivotField axis="axisRow" compact="0" outline="0" showAll="0" defaultSubtotal="0">
      <items count="5">
        <item x="3"/>
        <item x="2"/>
        <item x="4"/>
        <item x="1"/>
        <item x="0"/>
      </items>
    </pivotField>
    <pivotField axis="axisRow" compact="0" numFmtId="169" outline="0" showAll="0" defaultSubtotal="0">
      <items count="20">
        <item x="10"/>
        <item x="14"/>
        <item x="11"/>
        <item x="12"/>
        <item x="9"/>
        <item x="19"/>
        <item x="18"/>
        <item x="0"/>
        <item x="8"/>
        <item x="15"/>
        <item x="7"/>
        <item x="17"/>
        <item x="6"/>
        <item x="1"/>
        <item x="2"/>
        <item x="3"/>
        <item x="16"/>
        <item x="4"/>
        <item x="13"/>
        <item x="5"/>
      </items>
    </pivotField>
    <pivotField dataField="1" compact="0" outline="0" showAll="0" defaultSubtotal="0"/>
    <pivotField compact="0" outline="0" showAll="0" defaultSubtotal="0"/>
    <pivotField axis="axisPage" compact="0" numFmtId="3" outline="0" showAll="0" defaultSubtotal="0">
      <items count="2">
        <item x="0"/>
        <item x="1"/>
      </items>
    </pivotField>
  </pivotFields>
  <rowFields count="2">
    <field x="1"/>
    <field x="2"/>
  </rowFields>
  <rowItems count="14">
    <i>
      <x/>
      <x v="1"/>
    </i>
    <i r="1">
      <x v="5"/>
    </i>
    <i r="1">
      <x v="6"/>
    </i>
    <i r="1">
      <x v="8"/>
    </i>
    <i r="1">
      <x v="11"/>
    </i>
    <i r="1">
      <x v="16"/>
    </i>
    <i>
      <x v="1"/>
      <x v="12"/>
    </i>
    <i>
      <x v="3"/>
      <x v="14"/>
    </i>
    <i r="1">
      <x v="15"/>
    </i>
    <i r="1">
      <x v="17"/>
    </i>
    <i r="1">
      <x v="19"/>
    </i>
    <i>
      <x v="4"/>
      <x v="7"/>
    </i>
    <i r="1">
      <x v="13"/>
    </i>
    <i t="grand">
      <x/>
    </i>
  </rowItems>
  <colItems count="1">
    <i/>
  </colItems>
  <pageFields count="1">
    <pageField fld="5" item="1" hier="-1"/>
  </pageFields>
  <dataFields count="1">
    <dataField name="Unidades" fld="3" baseField="2" baseItem="0"/>
  </dataFields>
  <formats count="23">
    <format dxfId="385">
      <pivotArea outline="0" collapsedLevelsAreSubtotals="1" fieldPosition="0"/>
    </format>
    <format dxfId="384">
      <pivotArea dataOnly="0" labelOnly="1" outline="0" fieldPosition="0">
        <references count="1">
          <reference field="1" count="1" defaultSubtotal="1">
            <x v="0"/>
          </reference>
        </references>
      </pivotArea>
    </format>
    <format dxfId="383">
      <pivotArea dataOnly="0" labelOnly="1" outline="0" fieldPosition="0">
        <references count="1">
          <reference field="1" count="1" defaultSubtotal="1">
            <x v="1"/>
          </reference>
        </references>
      </pivotArea>
    </format>
    <format dxfId="382">
      <pivotArea dataOnly="0" labelOnly="1" outline="0" fieldPosition="0">
        <references count="1">
          <reference field="1" count="1" defaultSubtotal="1">
            <x v="2"/>
          </reference>
        </references>
      </pivotArea>
    </format>
    <format dxfId="381">
      <pivotArea dataOnly="0" labelOnly="1" outline="0" fieldPosition="0">
        <references count="1">
          <reference field="1" count="1" defaultSubtotal="1">
            <x v="3"/>
          </reference>
        </references>
      </pivotArea>
    </format>
    <format dxfId="380">
      <pivotArea dataOnly="0" labelOnly="1" outline="0" fieldPosition="0">
        <references count="1">
          <reference field="1" count="1" defaultSubtotal="1">
            <x v="4"/>
          </reference>
        </references>
      </pivotArea>
    </format>
    <format dxfId="379">
      <pivotArea dataOnly="0" labelOnly="1" outline="0" fieldPosition="0">
        <references count="2">
          <reference field="1" count="1" selected="0">
            <x v="0"/>
          </reference>
          <reference field="2" count="8">
            <x v="0"/>
            <x v="1"/>
            <x v="2"/>
            <x v="3"/>
            <x v="6"/>
            <x v="9"/>
            <x v="11"/>
            <x v="16"/>
          </reference>
        </references>
      </pivotArea>
    </format>
    <format dxfId="378">
      <pivotArea dataOnly="0" labelOnly="1" outline="0" fieldPosition="0">
        <references count="2">
          <reference field="1" count="1" selected="0">
            <x v="1"/>
          </reference>
          <reference field="2" count="4">
            <x v="4"/>
            <x v="8"/>
            <x v="10"/>
            <x v="12"/>
          </reference>
        </references>
      </pivotArea>
    </format>
    <format dxfId="377">
      <pivotArea dataOnly="0" labelOnly="1" outline="0" fieldPosition="0">
        <references count="2">
          <reference field="1" count="1" selected="0">
            <x v="2"/>
          </reference>
          <reference field="2" count="1">
            <x v="18"/>
          </reference>
        </references>
      </pivotArea>
    </format>
    <format dxfId="376">
      <pivotArea dataOnly="0" labelOnly="1" outline="0" fieldPosition="0">
        <references count="2">
          <reference field="1" count="1" selected="0">
            <x v="3"/>
          </reference>
          <reference field="2" count="4">
            <x v="14"/>
            <x v="15"/>
            <x v="17"/>
            <x v="19"/>
          </reference>
        </references>
      </pivotArea>
    </format>
    <format dxfId="375">
      <pivotArea dataOnly="0" labelOnly="1" outline="0" fieldPosition="0">
        <references count="2">
          <reference field="1" count="1" selected="0">
            <x v="4"/>
          </reference>
          <reference field="2" count="2">
            <x v="7"/>
            <x v="13"/>
          </reference>
        </references>
      </pivotArea>
    </format>
    <format dxfId="374">
      <pivotArea dataOnly="0" labelOnly="1" outline="0" fieldPosition="0">
        <references count="1">
          <reference field="1" count="0"/>
        </references>
      </pivotArea>
    </format>
    <format dxfId="373">
      <pivotArea dataOnly="0" labelOnly="1" outline="0" axis="axisValues" fieldPosition="0"/>
    </format>
    <format dxfId="372">
      <pivotArea dataOnly="0" labelOnly="1" outline="0" axis="axisValues" fieldPosition="0"/>
    </format>
    <format dxfId="371">
      <pivotArea type="all" dataOnly="0" outline="0" fieldPosition="0"/>
    </format>
    <format dxfId="370">
      <pivotArea outline="0" collapsedLevelsAreSubtotals="1" fieldPosition="0"/>
    </format>
    <format dxfId="369">
      <pivotArea dataOnly="0" labelOnly="1" outline="0" axis="axisValues" fieldPosition="0"/>
    </format>
    <format dxfId="368">
      <pivotArea dataOnly="0" labelOnly="1" outline="0" fieldPosition="0">
        <references count="1">
          <reference field="1" count="4">
            <x v="0"/>
            <x v="1"/>
            <x v="3"/>
            <x v="4"/>
          </reference>
        </references>
      </pivotArea>
    </format>
    <format dxfId="367">
      <pivotArea dataOnly="0" labelOnly="1" grandRow="1" outline="0" fieldPosition="0"/>
    </format>
    <format dxfId="366">
      <pivotArea dataOnly="0" labelOnly="1" outline="0" fieldPosition="0">
        <references count="2">
          <reference field="1" count="1" selected="0">
            <x v="0"/>
          </reference>
          <reference field="2" count="6">
            <x v="1"/>
            <x v="5"/>
            <x v="6"/>
            <x v="8"/>
            <x v="11"/>
            <x v="16"/>
          </reference>
        </references>
      </pivotArea>
    </format>
    <format dxfId="365">
      <pivotArea dataOnly="0" labelOnly="1" outline="0" fieldPosition="0">
        <references count="2">
          <reference field="1" count="1" selected="0">
            <x v="1"/>
          </reference>
          <reference field="2" count="1">
            <x v="12"/>
          </reference>
        </references>
      </pivotArea>
    </format>
    <format dxfId="364">
      <pivotArea dataOnly="0" labelOnly="1" outline="0" fieldPosition="0">
        <references count="2">
          <reference field="1" count="1" selected="0">
            <x v="3"/>
          </reference>
          <reference field="2" count="4">
            <x v="14"/>
            <x v="15"/>
            <x v="17"/>
            <x v="19"/>
          </reference>
        </references>
      </pivotArea>
    </format>
    <format dxfId="363">
      <pivotArea dataOnly="0" labelOnly="1" outline="0" fieldPosition="0">
        <references count="2">
          <reference field="1" count="1" selected="0">
            <x v="4"/>
          </reference>
          <reference field="2" count="2">
            <x v="7"/>
            <x v="13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1" displayName="Tabla1" ref="B8:F248" totalsRowShown="0">
  <autoFilter ref="B8:F248"/>
  <tableColumns count="5">
    <tableColumn id="1" name="Sede"/>
    <tableColumn id="2" name="Cuenta"/>
    <tableColumn id="3" name="Año"/>
    <tableColumn id="4" name="Mes"/>
    <tableColumn id="5" name="Activa (kwh)" dataDxfId="396"/>
  </tableColumns>
  <tableStyleInfo name="TableStyleMedium6" showFirstColumn="0" showLastColumn="0" showRowStripes="1" showColumnStripes="0"/>
</table>
</file>

<file path=xl/tables/table10.xml><?xml version="1.0" encoding="utf-8"?>
<table xmlns="http://schemas.openxmlformats.org/spreadsheetml/2006/main" id="10" name="CCM" displayName="CCM" ref="B8:F56" totalsRowShown="0" headerRowDxfId="189" dataDxfId="187" headerRowBorderDxfId="188" tableBorderDxfId="186">
  <autoFilter ref="B8:F56"/>
  <tableColumns count="5">
    <tableColumn id="1" name="Sede" dataDxfId="185"/>
    <tableColumn id="2" name="Cuenta" dataDxfId="184"/>
    <tableColumn id="3" name="Año" dataDxfId="183"/>
    <tableColumn id="4" name="Mes" dataDxfId="182"/>
    <tableColumn id="5" name="Activa (kwh)" dataDxfId="18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CCMLUM" displayName="CCMLUM" ref="H8:L18" totalsRowShown="0" headerRowDxfId="180" dataDxfId="179">
  <autoFilter ref="H8:L18"/>
  <tableColumns count="5">
    <tableColumn id="1" name="Luminaria" dataDxfId="178"/>
    <tableColumn id="2" name="Código" dataDxfId="177"/>
    <tableColumn id="3" name="Potencia" dataDxfId="176"/>
    <tableColumn id="4" name="Cantidad" dataDxfId="175"/>
    <tableColumn id="5" name="Año" dataDxfId="174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2" name="SMCN" displayName="SMCN" ref="B8:F56" totalsRowShown="0" headerRowDxfId="150" dataDxfId="148" headerRowBorderDxfId="149" tableBorderDxfId="147">
  <autoFilter ref="B8:F56"/>
  <tableColumns count="5">
    <tableColumn id="1" name="Sede" dataDxfId="146"/>
    <tableColumn id="2" name="Cuenta" dataDxfId="145"/>
    <tableColumn id="3" name="Año" dataDxfId="144"/>
    <tableColumn id="4" name="Mes" dataDxfId="143"/>
    <tableColumn id="5" name="Activa (kwh)" dataDxfId="14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3" name="SMCNLUM" displayName="SMCNLUM" ref="H8:L17" totalsRowShown="0" headerRowDxfId="141" dataDxfId="140">
  <autoFilter ref="H8:L17"/>
  <tableColumns count="5">
    <tableColumn id="1" name="Luminaria" dataDxfId="139"/>
    <tableColumn id="2" name="Código" dataDxfId="138"/>
    <tableColumn id="3" name="Potencia" dataDxfId="137"/>
    <tableColumn id="4" name="Cantidad" dataDxfId="136"/>
    <tableColumn id="5" name="Año" dataDxfId="135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CADEFON" displayName="CADEFON" ref="B8:F56" totalsRowShown="0" headerRowDxfId="111" dataDxfId="109" headerRowBorderDxfId="110" tableBorderDxfId="108">
  <autoFilter ref="B8:F56"/>
  <tableColumns count="5">
    <tableColumn id="1" name="Sede" dataDxfId="107"/>
    <tableColumn id="2" name="Cuenta" dataDxfId="106"/>
    <tableColumn id="3" name="Año" dataDxfId="105"/>
    <tableColumn id="4" name="Mes" dataDxfId="104"/>
    <tableColumn id="5" name="Activa (kwh)" dataDxfId="103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CADEFONLUM" displayName="CADEFONLUM" ref="H8:L10" totalsRowShown="0" headerRowDxfId="102" dataDxfId="101">
  <autoFilter ref="H8:L10"/>
  <tableColumns count="5">
    <tableColumn id="1" name="Luminaria" dataDxfId="100"/>
    <tableColumn id="2" name="Código" dataDxfId="99"/>
    <tableColumn id="3" name="Potencia" dataDxfId="98"/>
    <tableColumn id="4" name="Cantidad" dataDxfId="97"/>
    <tableColumn id="5" name="Año" dataDxfId="96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9" name="COM" displayName="COM" ref="B8:F392" totalsRowShown="0" headerRowDxfId="62" dataDxfId="60" headerRowBorderDxfId="61" tableBorderDxfId="59">
  <autoFilter ref="B8:F392"/>
  <tableColumns count="5">
    <tableColumn id="1" name="Sede" dataDxfId="58"/>
    <tableColumn id="2" name="Cuenta" dataDxfId="57"/>
    <tableColumn id="3" name="Año" dataDxfId="56"/>
    <tableColumn id="4" name="Mes" dataDxfId="55"/>
    <tableColumn id="5" name="Activa (kwh)" dataDxfId="54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0" name="COMLUM" displayName="COMLUM" ref="H8:M83" totalsRowShown="0" headerRowDxfId="53" dataDxfId="51" headerRowBorderDxfId="52" tableBorderDxfId="50">
  <autoFilter ref="H8:M83"/>
  <tableColumns count="6">
    <tableColumn id="1" name="Luminaria" dataDxfId="49"/>
    <tableColumn id="2" name="Código" dataDxfId="48"/>
    <tableColumn id="3" name="Potencia" dataDxfId="47"/>
    <tableColumn id="4" name="Cantidad" dataDxfId="46"/>
    <tableColumn id="5" name="Ubicación" dataDxfId="45"/>
    <tableColumn id="6" name="Año" dataDxfId="44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6" name="AAE" displayName="AAE" ref="B8:F56" totalsRowShown="0" headerRowDxfId="18" dataDxfId="16" headerRowBorderDxfId="17" tableBorderDxfId="15">
  <autoFilter ref="B8:F56"/>
  <tableColumns count="5">
    <tableColumn id="1" name="Sede" dataDxfId="14"/>
    <tableColumn id="2" name="Cuenta" dataDxfId="13"/>
    <tableColumn id="3" name="Año" dataDxfId="12"/>
    <tableColumn id="4" name="Mes" dataDxfId="11"/>
    <tableColumn id="5" name="Activa (kwh)" dataDxfId="10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7" name="AAELUM" displayName="AAELUM" ref="H8:M104" totalsRowShown="0" headerRowDxfId="9" dataDxfId="7" headerRowBorderDxfId="8" tableBorderDxfId="6">
  <autoFilter ref="H8:M104"/>
  <tableColumns count="6">
    <tableColumn id="1" name="Luminaria" dataDxfId="5"/>
    <tableColumn id="2" name="Código" dataDxfId="4"/>
    <tableColumn id="3" name="Potencia" dataDxfId="3"/>
    <tableColumn id="4" name="Cantidad" dataDxfId="2"/>
    <tableColumn id="5" name="Ubicación" dataDxfId="1"/>
    <tableColumn id="6" name="Año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13" displayName="Tabla13" ref="B8:F56" totalsRowShown="0">
  <autoFilter ref="B8:F56"/>
  <tableColumns count="5">
    <tableColumn id="1" name="Sede"/>
    <tableColumn id="2" name="Cuenta"/>
    <tableColumn id="3" name="Año"/>
    <tableColumn id="4" name="Mes"/>
    <tableColumn id="5" name="Activa (kwh)" dataDxfId="391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3" name="Tabla134" displayName="Tabla134" ref="B8:F56" totalsRowShown="0">
  <autoFilter ref="B8:F56"/>
  <tableColumns count="5">
    <tableColumn id="1" name="Sede"/>
    <tableColumn id="2" name="Cuenta"/>
    <tableColumn id="3" name="Año"/>
    <tableColumn id="4" name="Mes"/>
    <tableColumn id="5" name="Activa (kwh)" dataDxfId="386"/>
  </tableColumns>
  <tableStyleInfo name="TableStyleMedium6" showFirstColumn="0" showLastColumn="0" showRowStripes="1" showColumnStripes="0"/>
</table>
</file>

<file path=xl/tables/table4.xml><?xml version="1.0" encoding="utf-8"?>
<table xmlns="http://schemas.openxmlformats.org/spreadsheetml/2006/main" id="4" name="ECO" displayName="ECO" ref="B8:F56" totalsRowShown="0" headerRowDxfId="327" dataDxfId="325" headerRowBorderDxfId="326" tableBorderDxfId="324">
  <autoFilter ref="B8:F56"/>
  <tableColumns count="5">
    <tableColumn id="1" name="Sede" dataDxfId="323"/>
    <tableColumn id="2" name="Cuenta" dataDxfId="322"/>
    <tableColumn id="3" name="Año" dataDxfId="321"/>
    <tableColumn id="4" name="Mes" dataDxfId="320"/>
    <tableColumn id="5" name="Activa (kwh)" dataDxfId="31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ECOLum" displayName="ECOLum" ref="H8:M83" totalsRowShown="0" headerRowDxfId="318" dataDxfId="316" headerRowBorderDxfId="317" tableBorderDxfId="315">
  <autoFilter ref="H8:M83"/>
  <tableColumns count="6">
    <tableColumn id="1" name="Luminaria" dataDxfId="314"/>
    <tableColumn id="2" name="Código" dataDxfId="313"/>
    <tableColumn id="3" name="Potencia" dataDxfId="312"/>
    <tableColumn id="4" name="Cantidad" dataDxfId="311"/>
    <tableColumn id="5" name="Ubicación" dataDxfId="310"/>
    <tableColumn id="6" name="Año" dataDxfId="30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5" name="USAQUEN" displayName="USAQUEN" ref="B8:F56" totalsRowShown="0" headerRowDxfId="273" dataDxfId="271" headerRowBorderDxfId="272" tableBorderDxfId="270">
  <autoFilter ref="B8:F56"/>
  <tableColumns count="5">
    <tableColumn id="1" name="Sede" dataDxfId="269"/>
    <tableColumn id="2" name="Cuenta" dataDxfId="268"/>
    <tableColumn id="3" name="Año" dataDxfId="267"/>
    <tableColumn id="4" name="Mes" dataDxfId="266"/>
    <tableColumn id="5" name="Activa (kwh)" dataDxfId="26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USAQUENLUM" displayName="USAQUENLUM" ref="H8:L21" totalsRowShown="0" headerRowDxfId="264" dataDxfId="263">
  <autoFilter ref="H8:L21"/>
  <tableColumns count="5">
    <tableColumn id="1" name="Luminaria" dataDxfId="262"/>
    <tableColumn id="2" name="Código" dataDxfId="261"/>
    <tableColumn id="3" name="Potencia" dataDxfId="260"/>
    <tableColumn id="4" name="Cantidad" dataDxfId="259"/>
    <tableColumn id="5" name="Año" dataDxfId="258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SANTALUCIA" displayName="SANTALUCIA" ref="B8:F104" totalsRowShown="0" headerRowDxfId="228" dataDxfId="226" headerRowBorderDxfId="227" tableBorderDxfId="225">
  <autoFilter ref="B8:F104"/>
  <tableColumns count="5">
    <tableColumn id="1" name="Sede" dataDxfId="224"/>
    <tableColumn id="2" name="Cuenta" dataDxfId="223"/>
    <tableColumn id="3" name="Año" dataDxfId="222"/>
    <tableColumn id="4" name="Mes" dataDxfId="221"/>
    <tableColumn id="5" name="Activa (kwh)" dataDxfId="220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SANTALUCIALUM" displayName="SANTALUCIALUM" ref="H8:L19" totalsRowShown="0" headerRowDxfId="219" dataDxfId="218">
  <autoFilter ref="H8:L19"/>
  <tableColumns count="5">
    <tableColumn id="1" name="Luminaria" dataDxfId="217"/>
    <tableColumn id="2" name="Código" dataDxfId="216"/>
    <tableColumn id="3" name="Potencia" dataDxfId="215"/>
    <tableColumn id="4" name="Cantidad" dataDxfId="214"/>
    <tableColumn id="5" name="Año" dataDxfId="2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ivotTable" Target="../pivotTables/pivotTable21.xml"/><Relationship Id="rId1" Type="http://schemas.openxmlformats.org/officeDocument/2006/relationships/pivotTable" Target="../pivotTables/pivotTable20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24.xml"/><Relationship Id="rId7" Type="http://schemas.openxmlformats.org/officeDocument/2006/relationships/table" Target="../tables/table19.xml"/><Relationship Id="rId2" Type="http://schemas.openxmlformats.org/officeDocument/2006/relationships/pivotTable" Target="../pivotTables/pivotTable23.xml"/><Relationship Id="rId1" Type="http://schemas.openxmlformats.org/officeDocument/2006/relationships/pivotTable" Target="../pivotTables/pivotTable22.xml"/><Relationship Id="rId6" Type="http://schemas.openxmlformats.org/officeDocument/2006/relationships/table" Target="../tables/table18.xml"/><Relationship Id="rId5" Type="http://schemas.openxmlformats.org/officeDocument/2006/relationships/drawing" Target="../drawings/drawing12.xml"/><Relationship Id="rId4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table" Target="../tables/table1.x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5" Type="http://schemas.openxmlformats.org/officeDocument/2006/relationships/table" Target="../tables/table3.xm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7" Type="http://schemas.openxmlformats.org/officeDocument/2006/relationships/table" Target="../tables/table5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6" Type="http://schemas.openxmlformats.org/officeDocument/2006/relationships/table" Target="../tables/table4.xm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ivotTable" Target="../pivotTables/pivotTable15.xml"/><Relationship Id="rId1" Type="http://schemas.openxmlformats.org/officeDocument/2006/relationships/pivotTable" Target="../pivotTables/pivotTable14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ivotTable" Target="../pivotTables/pivotTable17.xml"/><Relationship Id="rId1" Type="http://schemas.openxmlformats.org/officeDocument/2006/relationships/pivotTable" Target="../pivotTables/pivotTable16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workbookViewId="0">
      <selection activeCell="J10" sqref="J10"/>
    </sheetView>
  </sheetViews>
  <sheetFormatPr baseColWidth="10" defaultRowHeight="15" x14ac:dyDescent="0.25"/>
  <cols>
    <col min="1" max="1" width="1.7109375" style="5" customWidth="1"/>
    <col min="2" max="2" width="45.140625" style="5" bestFit="1" customWidth="1"/>
    <col min="3" max="3" width="5.42578125" style="5" bestFit="1" customWidth="1"/>
    <col min="4" max="4" width="12" style="5" bestFit="1" customWidth="1"/>
    <col min="5" max="6" width="11" style="5" bestFit="1" customWidth="1"/>
    <col min="7" max="7" width="7.42578125" style="5" bestFit="1" customWidth="1"/>
    <col min="8" max="9" width="11" style="5" bestFit="1" customWidth="1"/>
    <col min="10" max="10" width="4.28515625" style="5" bestFit="1" customWidth="1"/>
    <col min="11" max="12" width="11" style="5" bestFit="1" customWidth="1"/>
    <col min="13" max="13" width="4.28515625" style="5" bestFit="1" customWidth="1"/>
    <col min="14" max="14" width="5.7109375" style="5" hidden="1" customWidth="1"/>
    <col min="15" max="15" width="12" style="5" hidden="1" customWidth="1"/>
    <col min="16" max="16" width="5.28515625" style="5" hidden="1" customWidth="1"/>
    <col min="17" max="17" width="30.85546875" style="5" bestFit="1" customWidth="1"/>
    <col min="18" max="16384" width="11.42578125" style="5"/>
  </cols>
  <sheetData>
    <row r="1" spans="1:17" ht="11.25" customHeight="1" thickBot="1" x14ac:dyDescent="0.3"/>
    <row r="2" spans="1:17" s="14" customFormat="1" ht="94.5" customHeight="1" thickBot="1" x14ac:dyDescent="0.3">
      <c r="B2" s="134" t="s">
        <v>194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35"/>
      <c r="N2" s="15"/>
      <c r="O2" s="15"/>
      <c r="P2" s="15"/>
      <c r="Q2" s="16"/>
    </row>
    <row r="3" spans="1:17" s="18" customFormat="1" ht="13.5" thickBot="1" x14ac:dyDescent="0.25"/>
    <row r="4" spans="1:17" s="60" customFormat="1" ht="15" customHeight="1" x14ac:dyDescent="0.25">
      <c r="B4" s="131" t="s">
        <v>35</v>
      </c>
      <c r="C4" s="131" t="s">
        <v>54</v>
      </c>
      <c r="D4" s="131" t="s">
        <v>36</v>
      </c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 t="s">
        <v>99</v>
      </c>
    </row>
    <row r="5" spans="1:17" s="60" customFormat="1" ht="12.75" x14ac:dyDescent="0.25">
      <c r="B5" s="132"/>
      <c r="C5" s="132"/>
      <c r="D5" s="80">
        <v>2014</v>
      </c>
      <c r="E5" s="132">
        <v>2015</v>
      </c>
      <c r="F5" s="132"/>
      <c r="G5" s="132"/>
      <c r="H5" s="132">
        <v>2016</v>
      </c>
      <c r="I5" s="132"/>
      <c r="J5" s="132"/>
      <c r="K5" s="132">
        <v>2017</v>
      </c>
      <c r="L5" s="132"/>
      <c r="M5" s="132"/>
      <c r="N5" s="132">
        <v>2018</v>
      </c>
      <c r="O5" s="132"/>
      <c r="P5" s="132"/>
      <c r="Q5" s="132"/>
    </row>
    <row r="6" spans="1:17" s="61" customFormat="1" ht="12.75" x14ac:dyDescent="0.25">
      <c r="B6" s="133"/>
      <c r="C6" s="132"/>
      <c r="D6" s="62" t="s">
        <v>55</v>
      </c>
      <c r="E6" s="62" t="s">
        <v>55</v>
      </c>
      <c r="F6" s="62" t="s">
        <v>37</v>
      </c>
      <c r="G6" s="62" t="s">
        <v>38</v>
      </c>
      <c r="H6" s="62" t="s">
        <v>55</v>
      </c>
      <c r="I6" s="62" t="s">
        <v>37</v>
      </c>
      <c r="J6" s="62" t="s">
        <v>38</v>
      </c>
      <c r="K6" s="62" t="s">
        <v>55</v>
      </c>
      <c r="L6" s="62" t="s">
        <v>37</v>
      </c>
      <c r="M6" s="62" t="s">
        <v>38</v>
      </c>
      <c r="N6" s="62" t="s">
        <v>55</v>
      </c>
      <c r="O6" s="62" t="s">
        <v>37</v>
      </c>
      <c r="P6" s="62" t="s">
        <v>38</v>
      </c>
      <c r="Q6" s="133"/>
    </row>
    <row r="7" spans="1:17" s="61" customFormat="1" ht="12.75" x14ac:dyDescent="0.25">
      <c r="A7" s="17"/>
      <c r="B7" s="63" t="s">
        <v>39</v>
      </c>
      <c r="C7" s="64"/>
      <c r="D7" s="65">
        <f>+SUM(D8:D10)</f>
        <v>122155590.94</v>
      </c>
      <c r="E7" s="65">
        <f>+SUM(E8:E10)</f>
        <v>95805931.320000008</v>
      </c>
      <c r="F7" s="65">
        <f t="shared" ref="F7:F12" si="0">+D7-E7</f>
        <v>26349659.61999999</v>
      </c>
      <c r="G7" s="66">
        <f t="shared" ref="G7:G12" si="1">+F7/D7</f>
        <v>0.21570571937998592</v>
      </c>
      <c r="H7" s="65">
        <f>+SUM(H8:H10)</f>
        <v>90845553.379999995</v>
      </c>
      <c r="I7" s="65">
        <f t="shared" ref="I7:I12" si="2">+D7-H7</f>
        <v>31310037.560000002</v>
      </c>
      <c r="J7" s="66">
        <f t="shared" ref="J7:J12" si="3">+I7/D7</f>
        <v>0.2563127673409461</v>
      </c>
      <c r="K7" s="65">
        <f>+SUM(K8:K10)</f>
        <v>93044691.620000005</v>
      </c>
      <c r="L7" s="65">
        <f t="shared" ref="L7:L12" si="4">+D7-K7</f>
        <v>29110899.319999993</v>
      </c>
      <c r="M7" s="66">
        <f t="shared" ref="M7:M12" si="5">+L7/D7</f>
        <v>0.23831000362724775</v>
      </c>
      <c r="N7" s="118">
        <f>+SUM(N8:N10)</f>
        <v>0</v>
      </c>
      <c r="O7" s="118"/>
      <c r="P7" s="119"/>
      <c r="Q7" s="66"/>
    </row>
    <row r="8" spans="1:17" s="61" customFormat="1" ht="12.75" x14ac:dyDescent="0.25">
      <c r="A8" s="17"/>
      <c r="B8" s="67" t="s">
        <v>43</v>
      </c>
      <c r="C8" s="68">
        <v>0.05</v>
      </c>
      <c r="D8" s="69">
        <f>+'GEO1'!I13</f>
        <v>83737201</v>
      </c>
      <c r="E8" s="69">
        <f>+'GEO1'!J13</f>
        <v>67520334.300000012</v>
      </c>
      <c r="F8" s="70">
        <f t="shared" si="0"/>
        <v>16216866.699999988</v>
      </c>
      <c r="G8" s="71">
        <f t="shared" si="1"/>
        <v>0.19366382571110763</v>
      </c>
      <c r="H8" s="69">
        <f>+'GEO1'!K13</f>
        <v>64442634.189999998</v>
      </c>
      <c r="I8" s="70">
        <f t="shared" si="2"/>
        <v>19294566.810000002</v>
      </c>
      <c r="J8" s="71">
        <f t="shared" si="3"/>
        <v>0.23041810067188659</v>
      </c>
      <c r="K8" s="70">
        <f>+'GEO1'!L13</f>
        <v>61633803.579999998</v>
      </c>
      <c r="L8" s="70">
        <f>+D8-K8</f>
        <v>22103397.420000002</v>
      </c>
      <c r="M8" s="71">
        <f t="shared" si="5"/>
        <v>0.26396150284507364</v>
      </c>
      <c r="N8" s="120"/>
      <c r="O8" s="120"/>
      <c r="P8" s="121"/>
    </row>
    <row r="9" spans="1:17" s="61" customFormat="1" ht="12.75" x14ac:dyDescent="0.25">
      <c r="A9" s="17"/>
      <c r="B9" s="67" t="s">
        <v>44</v>
      </c>
      <c r="C9" s="68">
        <v>0.08</v>
      </c>
      <c r="D9" s="69">
        <f>+'GEO2'!$I$11</f>
        <v>33946520</v>
      </c>
      <c r="E9" s="70">
        <f>+'GEO2'!$J$11</f>
        <v>24182720</v>
      </c>
      <c r="F9" s="70">
        <f t="shared" si="0"/>
        <v>9763800</v>
      </c>
      <c r="G9" s="71">
        <f t="shared" si="1"/>
        <v>0.28762300229891019</v>
      </c>
      <c r="H9" s="70">
        <f>+'GEO2'!$K$11</f>
        <v>22679920</v>
      </c>
      <c r="I9" s="70">
        <f t="shared" si="2"/>
        <v>11266600</v>
      </c>
      <c r="J9" s="71">
        <f t="shared" si="3"/>
        <v>0.33189263582835588</v>
      </c>
      <c r="K9" s="70">
        <f>+'GEO2'!L11</f>
        <v>26903449</v>
      </c>
      <c r="L9" s="70">
        <f t="shared" si="4"/>
        <v>7043071</v>
      </c>
      <c r="M9" s="71">
        <f t="shared" si="5"/>
        <v>0.20747549380613978</v>
      </c>
      <c r="N9" s="120"/>
      <c r="O9" s="120"/>
      <c r="P9" s="121"/>
    </row>
    <row r="10" spans="1:17" s="61" customFormat="1" ht="12.75" x14ac:dyDescent="0.25">
      <c r="A10" s="17"/>
      <c r="B10" s="67" t="s">
        <v>45</v>
      </c>
      <c r="C10" s="68">
        <v>0.08</v>
      </c>
      <c r="D10" s="69">
        <f>+'GEO3'!I11</f>
        <v>4471869.9400000004</v>
      </c>
      <c r="E10" s="70">
        <f>+'GEO3'!J11</f>
        <v>4102877.02</v>
      </c>
      <c r="F10" s="70">
        <f t="shared" si="0"/>
        <v>368992.92000000039</v>
      </c>
      <c r="G10" s="71">
        <f t="shared" si="1"/>
        <v>8.2514233408138959E-2</v>
      </c>
      <c r="H10" s="70">
        <f>+'GEO3'!K11</f>
        <v>3722999.1899999995</v>
      </c>
      <c r="I10" s="70">
        <f t="shared" si="2"/>
        <v>748870.75000000093</v>
      </c>
      <c r="J10" s="71">
        <f t="shared" si="3"/>
        <v>0.16746255147125341</v>
      </c>
      <c r="K10" s="70">
        <f>+'GEO3'!L11</f>
        <v>4507439.04</v>
      </c>
      <c r="L10" s="70">
        <f t="shared" si="4"/>
        <v>-35569.099999999627</v>
      </c>
      <c r="M10" s="71">
        <f t="shared" si="5"/>
        <v>-7.9539656736974836E-3</v>
      </c>
      <c r="N10" s="120"/>
      <c r="O10" s="120"/>
      <c r="P10" s="121"/>
      <c r="Q10" s="61" t="s">
        <v>118</v>
      </c>
    </row>
    <row r="11" spans="1:17" s="61" customFormat="1" ht="12.75" x14ac:dyDescent="0.25">
      <c r="A11" s="17"/>
      <c r="B11" s="63" t="s">
        <v>40</v>
      </c>
      <c r="C11" s="64"/>
      <c r="D11" s="65">
        <f>+SUM(D12:D18)</f>
        <v>3957514.7</v>
      </c>
      <c r="E11" s="65">
        <f>+SUM(E12:E18)</f>
        <v>3669224.36</v>
      </c>
      <c r="F11" s="65">
        <f t="shared" si="0"/>
        <v>288290.34000000032</v>
      </c>
      <c r="G11" s="66">
        <f t="shared" si="1"/>
        <v>7.2846309326406372E-2</v>
      </c>
      <c r="H11" s="65">
        <f>+SUM(H12:H18)</f>
        <v>3221961.16</v>
      </c>
      <c r="I11" s="65">
        <f t="shared" si="2"/>
        <v>735553.54</v>
      </c>
      <c r="J11" s="66">
        <f t="shared" si="3"/>
        <v>0.1858624909213856</v>
      </c>
      <c r="K11" s="65">
        <f>+SUM(K12:K18)</f>
        <v>3123505.26</v>
      </c>
      <c r="L11" s="65">
        <f t="shared" si="4"/>
        <v>834009.44000000041</v>
      </c>
      <c r="M11" s="72">
        <f t="shared" si="5"/>
        <v>0.21074070552410087</v>
      </c>
      <c r="N11" s="118">
        <f>+SUM(N12:N18)</f>
        <v>0</v>
      </c>
      <c r="O11" s="118"/>
      <c r="P11" s="122"/>
      <c r="Q11" s="72"/>
    </row>
    <row r="12" spans="1:17" s="73" customFormat="1" ht="12.75" x14ac:dyDescent="0.25">
      <c r="A12" s="17"/>
      <c r="B12" s="67" t="s">
        <v>46</v>
      </c>
      <c r="C12" s="68">
        <v>0.35</v>
      </c>
      <c r="D12" s="69">
        <f>+'GEA1'!R30</f>
        <v>396093.60000000003</v>
      </c>
      <c r="E12" s="69">
        <f>+'GEA1'!W24</f>
        <v>241306.56</v>
      </c>
      <c r="F12" s="70">
        <f t="shared" si="0"/>
        <v>154787.04000000004</v>
      </c>
      <c r="G12" s="71">
        <f t="shared" si="1"/>
        <v>0.39078399650991591</v>
      </c>
      <c r="H12" s="69">
        <f>+'GEA1'!W24</f>
        <v>241306.56</v>
      </c>
      <c r="I12" s="70">
        <f t="shared" si="2"/>
        <v>154787.04000000004</v>
      </c>
      <c r="J12" s="71">
        <f t="shared" si="3"/>
        <v>0.39078399650991591</v>
      </c>
      <c r="K12" s="69">
        <f>+'GEA1'!W24</f>
        <v>241306.56</v>
      </c>
      <c r="L12" s="70">
        <f t="shared" si="4"/>
        <v>154787.04000000004</v>
      </c>
      <c r="M12" s="71">
        <f t="shared" si="5"/>
        <v>0.39078399650991591</v>
      </c>
      <c r="N12" s="120"/>
      <c r="O12" s="120"/>
      <c r="P12" s="121"/>
    </row>
    <row r="13" spans="1:17" s="61" customFormat="1" ht="12.75" x14ac:dyDescent="0.25">
      <c r="A13" s="17"/>
      <c r="B13" s="67" t="s">
        <v>47</v>
      </c>
      <c r="C13" s="68">
        <v>0.35</v>
      </c>
      <c r="D13" s="69">
        <f>+'GEA2'!O40</f>
        <v>280000</v>
      </c>
      <c r="E13" s="70">
        <f>+'GEA2'!P40</f>
        <v>269426</v>
      </c>
      <c r="F13" s="70">
        <f t="shared" ref="F13:F18" si="6">+D13-E13</f>
        <v>10574</v>
      </c>
      <c r="G13" s="71">
        <f t="shared" ref="G13" si="7">+F13/D13</f>
        <v>3.7764285714285716E-2</v>
      </c>
      <c r="H13" s="70">
        <f>+'GEA2'!Q40</f>
        <v>216000</v>
      </c>
      <c r="I13" s="70">
        <f t="shared" ref="I13" si="8">+D13-H13</f>
        <v>64000</v>
      </c>
      <c r="J13" s="71">
        <f t="shared" ref="J13" si="9">+I13/D13</f>
        <v>0.22857142857142856</v>
      </c>
      <c r="K13" s="70">
        <f>+'GEA2'!R40</f>
        <v>208000</v>
      </c>
      <c r="L13" s="70">
        <f t="shared" ref="L13" si="10">+D13-K13</f>
        <v>72000</v>
      </c>
      <c r="M13" s="71">
        <f t="shared" ref="M13" si="11">+L13/D13</f>
        <v>0.25714285714285712</v>
      </c>
      <c r="N13" s="120"/>
      <c r="O13" s="120"/>
      <c r="P13" s="121"/>
      <c r="Q13" s="61" t="s">
        <v>118</v>
      </c>
    </row>
    <row r="14" spans="1:17" s="61" customFormat="1" ht="12.75" x14ac:dyDescent="0.25">
      <c r="A14" s="17"/>
      <c r="B14" s="67" t="s">
        <v>48</v>
      </c>
      <c r="C14" s="68">
        <v>0.35</v>
      </c>
      <c r="D14" s="69">
        <f>+'GEA3'!O38</f>
        <v>180928</v>
      </c>
      <c r="E14" s="70">
        <f>+'GEA3'!P38</f>
        <v>171720</v>
      </c>
      <c r="F14" s="70">
        <f t="shared" si="6"/>
        <v>9208</v>
      </c>
      <c r="G14" s="71">
        <f t="shared" ref="G14" si="12">+F14/D14</f>
        <v>5.0893172974885034E-2</v>
      </c>
      <c r="H14" s="70">
        <f>+'GEA3'!Q38</f>
        <v>193700</v>
      </c>
      <c r="I14" s="70">
        <f t="shared" ref="I14" si="13">+D14-H14</f>
        <v>-12772</v>
      </c>
      <c r="J14" s="71">
        <f t="shared" ref="J14" si="14">+I14/D14</f>
        <v>-7.0591616554651571E-2</v>
      </c>
      <c r="K14" s="70">
        <f>+'GEA3'!R38</f>
        <v>195339</v>
      </c>
      <c r="L14" s="70">
        <f t="shared" ref="L14" si="15">+D14-K14</f>
        <v>-14411</v>
      </c>
      <c r="M14" s="71">
        <f t="shared" ref="M14" si="16">+L14/D14</f>
        <v>-7.9650468694729401E-2</v>
      </c>
      <c r="N14" s="120"/>
      <c r="O14" s="120"/>
      <c r="P14" s="121"/>
      <c r="Q14" s="61" t="s">
        <v>118</v>
      </c>
    </row>
    <row r="15" spans="1:17" s="61" customFormat="1" ht="12.75" x14ac:dyDescent="0.25">
      <c r="A15" s="17"/>
      <c r="B15" s="67" t="s">
        <v>49</v>
      </c>
      <c r="C15" s="68">
        <v>0.35</v>
      </c>
      <c r="D15" s="69">
        <f>+'GEA4'!O38</f>
        <v>453900</v>
      </c>
      <c r="E15" s="70">
        <f>+'GEA4'!P38</f>
        <v>527382</v>
      </c>
      <c r="F15" s="70">
        <f t="shared" si="6"/>
        <v>-73482</v>
      </c>
      <c r="G15" s="71">
        <f t="shared" ref="G15" si="17">+F15/D15</f>
        <v>-0.16189028420356907</v>
      </c>
      <c r="H15" s="70">
        <f>+'GEA4'!Q38</f>
        <v>379712</v>
      </c>
      <c r="I15" s="70">
        <f t="shared" ref="I15" si="18">+D15-H15</f>
        <v>74188</v>
      </c>
      <c r="J15" s="71">
        <f t="shared" ref="J15" si="19">+I15/D15</f>
        <v>0.16344569288389513</v>
      </c>
      <c r="K15" s="70">
        <f>+'GEA4'!R38</f>
        <v>305432</v>
      </c>
      <c r="L15" s="70">
        <f t="shared" ref="L15" si="20">+D15-K15</f>
        <v>148468</v>
      </c>
      <c r="M15" s="71">
        <f t="shared" ref="M15" si="21">+L15/D15</f>
        <v>0.32709407358449</v>
      </c>
      <c r="N15" s="120"/>
      <c r="O15" s="120"/>
      <c r="P15" s="121"/>
      <c r="Q15" s="61" t="s">
        <v>118</v>
      </c>
    </row>
    <row r="16" spans="1:17" s="61" customFormat="1" ht="12.75" x14ac:dyDescent="0.25">
      <c r="A16" s="17"/>
      <c r="B16" s="67" t="s">
        <v>50</v>
      </c>
      <c r="C16" s="68">
        <v>0.35</v>
      </c>
      <c r="D16" s="69">
        <f>+'GEA5'!O38</f>
        <v>91360</v>
      </c>
      <c r="E16" s="70">
        <f>+'GEA5'!P38</f>
        <v>99600</v>
      </c>
      <c r="F16" s="70">
        <f t="shared" si="6"/>
        <v>-8240</v>
      </c>
      <c r="G16" s="71">
        <f t="shared" ref="G16" si="22">+F16/D16</f>
        <v>-9.0192644483362519E-2</v>
      </c>
      <c r="H16" s="70">
        <f>+'GEA5'!Q38</f>
        <v>89360</v>
      </c>
      <c r="I16" s="70">
        <f t="shared" ref="I16" si="23">+D16-H16</f>
        <v>2000</v>
      </c>
      <c r="J16" s="71">
        <f t="shared" ref="J16" si="24">+I16/D16</f>
        <v>2.1891418563922942E-2</v>
      </c>
      <c r="K16" s="70">
        <f>+'GEA5'!R38</f>
        <v>84487</v>
      </c>
      <c r="L16" s="70">
        <f t="shared" ref="L16" si="25">+D16-K16</f>
        <v>6873</v>
      </c>
      <c r="M16" s="71">
        <f t="shared" ref="M16" si="26">+L16/D16</f>
        <v>7.5229859894921189E-2</v>
      </c>
      <c r="N16" s="120"/>
      <c r="O16" s="120"/>
      <c r="P16" s="121"/>
      <c r="Q16" s="61" t="s">
        <v>118</v>
      </c>
    </row>
    <row r="17" spans="1:17" s="61" customFormat="1" ht="12.75" x14ac:dyDescent="0.25">
      <c r="A17" s="17"/>
      <c r="B17" s="67" t="s">
        <v>51</v>
      </c>
      <c r="C17" s="68">
        <v>0.35</v>
      </c>
      <c r="D17" s="69">
        <f>+'GEA6'!O30</f>
        <v>56080</v>
      </c>
      <c r="E17" s="70">
        <f>+'GEA6'!P30</f>
        <v>63120</v>
      </c>
      <c r="F17" s="70">
        <f t="shared" si="6"/>
        <v>-7040</v>
      </c>
      <c r="G17" s="71">
        <f t="shared" ref="G17" si="27">+F17/D17</f>
        <v>-0.12553495007132667</v>
      </c>
      <c r="H17" s="70">
        <f>+'GEA6'!Q30</f>
        <v>50480</v>
      </c>
      <c r="I17" s="70">
        <f t="shared" ref="I17" si="28">+D17-H17</f>
        <v>5600</v>
      </c>
      <c r="J17" s="71">
        <f t="shared" ref="J17" si="29">+I17/D17</f>
        <v>9.9857346647646214E-2</v>
      </c>
      <c r="K17" s="70">
        <f>+'GEA6'!R30</f>
        <v>47226</v>
      </c>
      <c r="L17" s="70">
        <f t="shared" ref="L17" si="30">+D17-K17</f>
        <v>8854</v>
      </c>
      <c r="M17" s="71">
        <f t="shared" ref="M17" si="31">+L17/D17</f>
        <v>0.15788159771754637</v>
      </c>
      <c r="N17" s="120"/>
      <c r="O17" s="120"/>
      <c r="P17" s="121"/>
      <c r="Q17" s="61" t="s">
        <v>118</v>
      </c>
    </row>
    <row r="18" spans="1:17" s="61" customFormat="1" ht="12.75" x14ac:dyDescent="0.25">
      <c r="A18" s="17"/>
      <c r="B18" s="67" t="s">
        <v>52</v>
      </c>
      <c r="C18" s="68">
        <v>0.35</v>
      </c>
      <c r="D18" s="69">
        <f>+'GEA7'!P43</f>
        <v>2499153.1</v>
      </c>
      <c r="E18" s="70">
        <f>+'GEA7'!Q43</f>
        <v>2296669.7999999998</v>
      </c>
      <c r="F18" s="70">
        <f t="shared" si="6"/>
        <v>202483.30000000028</v>
      </c>
      <c r="G18" s="71">
        <f t="shared" ref="G18:G19" si="32">+F18/D18</f>
        <v>8.1020766594891797E-2</v>
      </c>
      <c r="H18" s="70">
        <f>+'GEA7'!R43</f>
        <v>2051402.6</v>
      </c>
      <c r="I18" s="70">
        <f t="shared" ref="I18:I19" si="33">+D18-H18</f>
        <v>447750.5</v>
      </c>
      <c r="J18" s="71">
        <f t="shared" ref="J18:J19" si="34">+I18/D18</f>
        <v>0.17916089254395817</v>
      </c>
      <c r="K18" s="70">
        <f>+'GEA7'!S43</f>
        <v>2041714.7</v>
      </c>
      <c r="L18" s="70">
        <f t="shared" ref="L18:L19" si="35">+D18-K18</f>
        <v>457438.40000000014</v>
      </c>
      <c r="M18" s="71">
        <f t="shared" ref="M18:M19" si="36">+L18/D18</f>
        <v>0.18303736573801746</v>
      </c>
      <c r="N18" s="120"/>
      <c r="O18" s="120"/>
      <c r="P18" s="121"/>
      <c r="Q18" s="61" t="s">
        <v>118</v>
      </c>
    </row>
    <row r="19" spans="1:17" s="61" customFormat="1" ht="12.75" x14ac:dyDescent="0.25">
      <c r="A19" s="17"/>
      <c r="B19" s="63" t="s">
        <v>42</v>
      </c>
      <c r="C19" s="64"/>
      <c r="D19" s="65">
        <f>+D21</f>
        <v>49680</v>
      </c>
      <c r="E19" s="65">
        <f>+E21</f>
        <v>32480</v>
      </c>
      <c r="F19" s="65">
        <f t="shared" ref="F19" si="37">+D19-E19</f>
        <v>17200</v>
      </c>
      <c r="G19" s="66">
        <f t="shared" si="32"/>
        <v>0.34621578099838968</v>
      </c>
      <c r="H19" s="65">
        <f>+H21</f>
        <v>34000</v>
      </c>
      <c r="I19" s="65">
        <f t="shared" si="33"/>
        <v>15680</v>
      </c>
      <c r="J19" s="66">
        <f t="shared" si="34"/>
        <v>0.31561996779388085</v>
      </c>
      <c r="K19" s="65">
        <f>+K21</f>
        <v>35680</v>
      </c>
      <c r="L19" s="65">
        <f t="shared" si="35"/>
        <v>14000</v>
      </c>
      <c r="M19" s="66">
        <f t="shared" si="36"/>
        <v>0.28180354267310787</v>
      </c>
      <c r="N19" s="118">
        <f t="shared" ref="N19:P19" si="38">+N20</f>
        <v>0</v>
      </c>
      <c r="O19" s="118">
        <f t="shared" si="38"/>
        <v>0</v>
      </c>
      <c r="P19" s="118">
        <f t="shared" si="38"/>
        <v>0</v>
      </c>
      <c r="Q19" s="74"/>
    </row>
    <row r="20" spans="1:17" s="61" customFormat="1" ht="12.75" x14ac:dyDescent="0.25">
      <c r="A20" s="17"/>
      <c r="B20" s="125" t="s">
        <v>53</v>
      </c>
      <c r="C20" s="126">
        <v>0.35</v>
      </c>
      <c r="D20" s="127">
        <f>+'AAE1'!R27</f>
        <v>61701.120000000003</v>
      </c>
      <c r="E20" s="127">
        <f>+'AAE1'!R49</f>
        <v>26049.600000000002</v>
      </c>
      <c r="F20" s="127">
        <f>+D20-E20</f>
        <v>35651.520000000004</v>
      </c>
      <c r="G20" s="128">
        <f t="shared" ref="G20" si="39">+F20/D20</f>
        <v>0.57780993278566095</v>
      </c>
      <c r="H20" s="127">
        <f>+'AAE1'!R49</f>
        <v>26049.600000000002</v>
      </c>
      <c r="I20" s="127">
        <f t="shared" ref="I20" si="40">+D20-H20</f>
        <v>35651.520000000004</v>
      </c>
      <c r="J20" s="128">
        <f t="shared" ref="J20" si="41">+I20/D20</f>
        <v>0.57780993278566095</v>
      </c>
      <c r="K20" s="127">
        <f>+'AAE1'!R49</f>
        <v>26049.600000000002</v>
      </c>
      <c r="L20" s="127">
        <f t="shared" ref="L20" si="42">+D20-K20</f>
        <v>35651.520000000004</v>
      </c>
      <c r="M20" s="128">
        <f t="shared" ref="M20" si="43">+L20/D20</f>
        <v>0.57780993278566095</v>
      </c>
      <c r="N20" s="129"/>
      <c r="O20" s="129"/>
      <c r="P20" s="130"/>
      <c r="Q20" s="73" t="s">
        <v>190</v>
      </c>
    </row>
    <row r="21" spans="1:17" s="61" customFormat="1" ht="13.5" thickBot="1" x14ac:dyDescent="0.3">
      <c r="A21" s="17"/>
      <c r="B21" s="67" t="s">
        <v>53</v>
      </c>
      <c r="C21" s="68">
        <v>0.35</v>
      </c>
      <c r="D21" s="70">
        <f>+'AAE1'!P66</f>
        <v>49680</v>
      </c>
      <c r="E21" s="70">
        <f>+'AAE1'!Q66</f>
        <v>32480</v>
      </c>
      <c r="F21" s="70">
        <f>+D21-E21</f>
        <v>17200</v>
      </c>
      <c r="G21" s="71">
        <f t="shared" ref="G21" si="44">+F21/D21</f>
        <v>0.34621578099838968</v>
      </c>
      <c r="H21" s="70">
        <f>+'AAE1'!R66</f>
        <v>34000</v>
      </c>
      <c r="I21" s="70">
        <f t="shared" ref="I21" si="45">+D21-H21</f>
        <v>15680</v>
      </c>
      <c r="J21" s="71">
        <f t="shared" ref="J21" si="46">+I21/D21</f>
        <v>0.31561996779388085</v>
      </c>
      <c r="K21" s="70">
        <f>+'AAE1'!S66</f>
        <v>35680</v>
      </c>
      <c r="L21" s="70">
        <f t="shared" ref="L21" si="47">+D21-K21</f>
        <v>14000</v>
      </c>
      <c r="M21" s="71">
        <f t="shared" ref="M21" si="48">+L21/D21</f>
        <v>0.28180354267310787</v>
      </c>
      <c r="N21" s="120"/>
      <c r="O21" s="120"/>
      <c r="P21" s="121"/>
      <c r="Q21" s="61" t="s">
        <v>191</v>
      </c>
    </row>
    <row r="22" spans="1:17" s="75" customFormat="1" ht="13.5" thickTop="1" x14ac:dyDescent="0.25">
      <c r="B22" s="76" t="s">
        <v>26</v>
      </c>
      <c r="C22" s="77" t="s">
        <v>41</v>
      </c>
      <c r="D22" s="78">
        <f>+SUM(D7+D11+D19)</f>
        <v>126162785.64</v>
      </c>
      <c r="E22" s="78">
        <f t="shared" ref="E22:O22" si="49">+SUM(E7+E11+E19)</f>
        <v>99507635.680000007</v>
      </c>
      <c r="F22" s="123">
        <f t="shared" si="49"/>
        <v>26655149.95999999</v>
      </c>
      <c r="G22" s="124">
        <f>+F22/D22</f>
        <v>0.21127585147064917</v>
      </c>
      <c r="H22" s="123">
        <f t="shared" si="49"/>
        <v>94101514.539999992</v>
      </c>
      <c r="I22" s="123">
        <f t="shared" si="49"/>
        <v>32061271.100000001</v>
      </c>
      <c r="J22" s="124">
        <f>+I22/D22</f>
        <v>0.25412621429813254</v>
      </c>
      <c r="K22" s="123">
        <f t="shared" si="49"/>
        <v>96203876.88000001</v>
      </c>
      <c r="L22" s="123">
        <f t="shared" si="49"/>
        <v>29958908.759999994</v>
      </c>
      <c r="M22" s="124">
        <f>+L22/D22</f>
        <v>0.2374623278015312</v>
      </c>
      <c r="N22" s="78">
        <f t="shared" si="49"/>
        <v>0</v>
      </c>
      <c r="O22" s="78">
        <f t="shared" si="49"/>
        <v>0</v>
      </c>
      <c r="P22" s="78"/>
      <c r="Q22" s="79"/>
    </row>
    <row r="23" spans="1:17" s="18" customFormat="1" ht="12.75" x14ac:dyDescent="0.2"/>
    <row r="24" spans="1:17" s="18" customFormat="1" ht="12.75" x14ac:dyDescent="0.2"/>
    <row r="25" spans="1:17" s="18" customFormat="1" ht="12.75" x14ac:dyDescent="0.2"/>
    <row r="26" spans="1:17" s="18" customFormat="1" ht="12.75" x14ac:dyDescent="0.2"/>
    <row r="27" spans="1:17" s="18" customFormat="1" ht="12.75" x14ac:dyDescent="0.2"/>
    <row r="28" spans="1:17" s="18" customFormat="1" ht="12.75" x14ac:dyDescent="0.2"/>
    <row r="29" spans="1:17" s="18" customFormat="1" ht="12.75" x14ac:dyDescent="0.2"/>
    <row r="30" spans="1:17" s="18" customFormat="1" ht="12.75" x14ac:dyDescent="0.2"/>
    <row r="31" spans="1:17" s="18" customFormat="1" ht="12.75" x14ac:dyDescent="0.2"/>
    <row r="32" spans="1:17" s="18" customFormat="1" ht="12.75" x14ac:dyDescent="0.2"/>
    <row r="33" s="18" customFormat="1" ht="12.75" x14ac:dyDescent="0.2"/>
    <row r="34" s="18" customFormat="1" ht="12.75" x14ac:dyDescent="0.2"/>
  </sheetData>
  <sheetProtection algorithmName="SHA-512" hashValue="P5Bjp8OlgGxgf8kJMbhs+B3X3TgZB43LyISMMAex8hsFotyZ0IeKlXYldBtsOuSIBp3OFEHDibAgxv8hjBrJcg==" saltValue="Lf3qetPzy3plGCpxuCVaIw==" spinCount="100000" sheet="1" objects="1" scenarios="1"/>
  <mergeCells count="9">
    <mergeCell ref="Q4:Q6"/>
    <mergeCell ref="B2:L2"/>
    <mergeCell ref="C4:C6"/>
    <mergeCell ref="D4:P4"/>
    <mergeCell ref="B4:B6"/>
    <mergeCell ref="E5:G5"/>
    <mergeCell ref="H5:J5"/>
    <mergeCell ref="K5:M5"/>
    <mergeCell ref="N5:P5"/>
  </mergeCells>
  <conditionalFormatting sqref="M9 G9:G10 J9:J10 P9:P10">
    <cfRule type="cellIs" dxfId="480" priority="80" operator="greaterThanOrEqual">
      <formula>0.08</formula>
    </cfRule>
  </conditionalFormatting>
  <conditionalFormatting sqref="G8 J8 M8 P8">
    <cfRule type="cellIs" dxfId="479" priority="79" operator="lessThan">
      <formula>0.05</formula>
    </cfRule>
  </conditionalFormatting>
  <conditionalFormatting sqref="G12">
    <cfRule type="cellIs" dxfId="478" priority="78" operator="greaterThanOrEqual">
      <formula>0.05</formula>
    </cfRule>
  </conditionalFormatting>
  <conditionalFormatting sqref="G12">
    <cfRule type="cellIs" dxfId="477" priority="77" operator="lessThan">
      <formula>0.05</formula>
    </cfRule>
  </conditionalFormatting>
  <conditionalFormatting sqref="J12">
    <cfRule type="cellIs" dxfId="476" priority="76" operator="greaterThanOrEqual">
      <formula>0.05</formula>
    </cfRule>
  </conditionalFormatting>
  <conditionalFormatting sqref="J12">
    <cfRule type="cellIs" dxfId="475" priority="75" operator="lessThan">
      <formula>0.05</formula>
    </cfRule>
  </conditionalFormatting>
  <conditionalFormatting sqref="M12">
    <cfRule type="cellIs" dxfId="474" priority="74" operator="greaterThanOrEqual">
      <formula>0.05</formula>
    </cfRule>
  </conditionalFormatting>
  <conditionalFormatting sqref="M12">
    <cfRule type="cellIs" dxfId="473" priority="73" operator="lessThan">
      <formula>0.05</formula>
    </cfRule>
  </conditionalFormatting>
  <conditionalFormatting sqref="P12">
    <cfRule type="cellIs" dxfId="472" priority="72" operator="greaterThanOrEqual">
      <formula>0.05</formula>
    </cfRule>
  </conditionalFormatting>
  <conditionalFormatting sqref="P12">
    <cfRule type="cellIs" dxfId="471" priority="71" operator="lessThan">
      <formula>0.05</formula>
    </cfRule>
  </conditionalFormatting>
  <conditionalFormatting sqref="P8 M8 J8 G8">
    <cfRule type="cellIs" dxfId="470" priority="70" operator="greaterThanOrEqual">
      <formula>0.05</formula>
    </cfRule>
  </conditionalFormatting>
  <conditionalFormatting sqref="M9 G9:G10 J9:J10 P9:P10">
    <cfRule type="cellIs" dxfId="469" priority="69" operator="lessThan">
      <formula>0.08</formula>
    </cfRule>
  </conditionalFormatting>
  <conditionalFormatting sqref="M10">
    <cfRule type="cellIs" dxfId="468" priority="68" operator="greaterThanOrEqual">
      <formula>0.08</formula>
    </cfRule>
  </conditionalFormatting>
  <conditionalFormatting sqref="M10">
    <cfRule type="cellIs" dxfId="467" priority="67" operator="lessThan">
      <formula>0.08</formula>
    </cfRule>
  </conditionalFormatting>
  <conditionalFormatting sqref="G12 J12 M12 P12">
    <cfRule type="cellIs" dxfId="466" priority="65" operator="lessThan">
      <formula>0.35</formula>
    </cfRule>
    <cfRule type="cellIs" dxfId="465" priority="66" operator="greaterThanOrEqual">
      <formula>"0.35"</formula>
    </cfRule>
  </conditionalFormatting>
  <conditionalFormatting sqref="G13:G18">
    <cfRule type="cellIs" dxfId="464" priority="64" operator="greaterThanOrEqual">
      <formula>0.05</formula>
    </cfRule>
  </conditionalFormatting>
  <conditionalFormatting sqref="G13:G18">
    <cfRule type="cellIs" dxfId="463" priority="63" operator="lessThan">
      <formula>0.05</formula>
    </cfRule>
  </conditionalFormatting>
  <conditionalFormatting sqref="G13:G18">
    <cfRule type="cellIs" dxfId="462" priority="61" operator="lessThan">
      <formula>0.35</formula>
    </cfRule>
    <cfRule type="cellIs" dxfId="461" priority="62" operator="greaterThanOrEqual">
      <formula>"0.35"</formula>
    </cfRule>
  </conditionalFormatting>
  <conditionalFormatting sqref="J13:J18">
    <cfRule type="cellIs" dxfId="460" priority="60" operator="greaterThanOrEqual">
      <formula>0.05</formula>
    </cfRule>
  </conditionalFormatting>
  <conditionalFormatting sqref="J13:J18">
    <cfRule type="cellIs" dxfId="459" priority="59" operator="lessThan">
      <formula>0.05</formula>
    </cfRule>
  </conditionalFormatting>
  <conditionalFormatting sqref="J13:J18">
    <cfRule type="cellIs" dxfId="458" priority="57" operator="lessThan">
      <formula>0.35</formula>
    </cfRule>
    <cfRule type="cellIs" dxfId="457" priority="58" operator="greaterThanOrEqual">
      <formula>"0.35"</formula>
    </cfRule>
  </conditionalFormatting>
  <conditionalFormatting sqref="M13:M18">
    <cfRule type="cellIs" dxfId="456" priority="56" operator="greaterThanOrEqual">
      <formula>0.05</formula>
    </cfRule>
  </conditionalFormatting>
  <conditionalFormatting sqref="M13:M18">
    <cfRule type="cellIs" dxfId="455" priority="55" operator="lessThan">
      <formula>0.05</formula>
    </cfRule>
  </conditionalFormatting>
  <conditionalFormatting sqref="M13:M18">
    <cfRule type="cellIs" dxfId="454" priority="53" operator="lessThan">
      <formula>0.35</formula>
    </cfRule>
    <cfRule type="cellIs" dxfId="453" priority="54" operator="greaterThanOrEqual">
      <formula>"0.35"</formula>
    </cfRule>
  </conditionalFormatting>
  <conditionalFormatting sqref="P13">
    <cfRule type="cellIs" dxfId="452" priority="52" operator="greaterThanOrEqual">
      <formula>0.05</formula>
    </cfRule>
  </conditionalFormatting>
  <conditionalFormatting sqref="P13">
    <cfRule type="cellIs" dxfId="451" priority="51" operator="lessThan">
      <formula>0.05</formula>
    </cfRule>
  </conditionalFormatting>
  <conditionalFormatting sqref="P13">
    <cfRule type="cellIs" dxfId="450" priority="49" operator="lessThan">
      <formula>0.35</formula>
    </cfRule>
    <cfRule type="cellIs" dxfId="449" priority="50" operator="greaterThanOrEqual">
      <formula>"0.35"</formula>
    </cfRule>
  </conditionalFormatting>
  <conditionalFormatting sqref="P14:P18">
    <cfRule type="cellIs" dxfId="448" priority="48" operator="greaterThanOrEqual">
      <formula>0.05</formula>
    </cfRule>
  </conditionalFormatting>
  <conditionalFormatting sqref="P14:P18">
    <cfRule type="cellIs" dxfId="447" priority="47" operator="lessThan">
      <formula>0.05</formula>
    </cfRule>
  </conditionalFormatting>
  <conditionalFormatting sqref="P14:P18">
    <cfRule type="cellIs" dxfId="446" priority="45" operator="lessThan">
      <formula>0.35</formula>
    </cfRule>
    <cfRule type="cellIs" dxfId="445" priority="46" operator="greaterThanOrEqual">
      <formula>"0.35"</formula>
    </cfRule>
  </conditionalFormatting>
  <conditionalFormatting sqref="G22">
    <cfRule type="cellIs" dxfId="444" priority="44" operator="greaterThanOrEqual">
      <formula>0.05</formula>
    </cfRule>
  </conditionalFormatting>
  <conditionalFormatting sqref="G22">
    <cfRule type="cellIs" dxfId="443" priority="43" operator="lessThan">
      <formula>0.05</formula>
    </cfRule>
  </conditionalFormatting>
  <conditionalFormatting sqref="G22">
    <cfRule type="cellIs" dxfId="442" priority="41" operator="lessThan">
      <formula>0.35</formula>
    </cfRule>
    <cfRule type="cellIs" dxfId="441" priority="42" operator="greaterThanOrEqual">
      <formula>"0.35"</formula>
    </cfRule>
  </conditionalFormatting>
  <conditionalFormatting sqref="J22">
    <cfRule type="cellIs" dxfId="440" priority="40" operator="greaterThanOrEqual">
      <formula>0.05</formula>
    </cfRule>
  </conditionalFormatting>
  <conditionalFormatting sqref="J22">
    <cfRule type="cellIs" dxfId="439" priority="39" operator="lessThan">
      <formula>0.05</formula>
    </cfRule>
  </conditionalFormatting>
  <conditionalFormatting sqref="J22">
    <cfRule type="cellIs" dxfId="438" priority="37" operator="lessThan">
      <formula>0.35</formula>
    </cfRule>
    <cfRule type="cellIs" dxfId="437" priority="38" operator="greaterThanOrEqual">
      <formula>"0.35"</formula>
    </cfRule>
  </conditionalFormatting>
  <conditionalFormatting sqref="M22">
    <cfRule type="cellIs" dxfId="436" priority="36" operator="greaterThanOrEqual">
      <formula>0.05</formula>
    </cfRule>
  </conditionalFormatting>
  <conditionalFormatting sqref="M22">
    <cfRule type="cellIs" dxfId="435" priority="35" operator="lessThan">
      <formula>0.05</formula>
    </cfRule>
  </conditionalFormatting>
  <conditionalFormatting sqref="M22">
    <cfRule type="cellIs" dxfId="434" priority="33" operator="lessThan">
      <formula>0.35</formula>
    </cfRule>
    <cfRule type="cellIs" dxfId="433" priority="34" operator="greaterThanOrEqual">
      <formula>"0.35"</formula>
    </cfRule>
  </conditionalFormatting>
  <conditionalFormatting sqref="P20">
    <cfRule type="cellIs" dxfId="432" priority="32" operator="greaterThanOrEqual">
      <formula>0.05</formula>
    </cfRule>
  </conditionalFormatting>
  <conditionalFormatting sqref="P20">
    <cfRule type="cellIs" dxfId="431" priority="31" operator="lessThan">
      <formula>0.05</formula>
    </cfRule>
  </conditionalFormatting>
  <conditionalFormatting sqref="P20">
    <cfRule type="cellIs" dxfId="430" priority="29" operator="lessThan">
      <formula>0.35</formula>
    </cfRule>
    <cfRule type="cellIs" dxfId="429" priority="30" operator="greaterThanOrEqual">
      <formula>"0.35"</formula>
    </cfRule>
  </conditionalFormatting>
  <conditionalFormatting sqref="G20">
    <cfRule type="cellIs" dxfId="428" priority="28" operator="greaterThanOrEqual">
      <formula>0.05</formula>
    </cfRule>
  </conditionalFormatting>
  <conditionalFormatting sqref="G20">
    <cfRule type="cellIs" dxfId="427" priority="27" operator="lessThan">
      <formula>0.05</formula>
    </cfRule>
  </conditionalFormatting>
  <conditionalFormatting sqref="G20">
    <cfRule type="cellIs" dxfId="426" priority="25" operator="lessThan">
      <formula>0.35</formula>
    </cfRule>
    <cfRule type="cellIs" dxfId="425" priority="26" operator="greaterThanOrEqual">
      <formula>"0.35"</formula>
    </cfRule>
  </conditionalFormatting>
  <conditionalFormatting sqref="J20">
    <cfRule type="cellIs" dxfId="424" priority="24" operator="greaterThanOrEqual">
      <formula>0.05</formula>
    </cfRule>
  </conditionalFormatting>
  <conditionalFormatting sqref="J20">
    <cfRule type="cellIs" dxfId="423" priority="23" operator="lessThan">
      <formula>0.05</formula>
    </cfRule>
  </conditionalFormatting>
  <conditionalFormatting sqref="J20">
    <cfRule type="cellIs" dxfId="422" priority="21" operator="lessThan">
      <formula>0.35</formula>
    </cfRule>
    <cfRule type="cellIs" dxfId="421" priority="22" operator="greaterThanOrEqual">
      <formula>"0.35"</formula>
    </cfRule>
  </conditionalFormatting>
  <conditionalFormatting sqref="M20">
    <cfRule type="cellIs" dxfId="420" priority="20" operator="greaterThanOrEqual">
      <formula>0.05</formula>
    </cfRule>
  </conditionalFormatting>
  <conditionalFormatting sqref="M20">
    <cfRule type="cellIs" dxfId="419" priority="19" operator="lessThan">
      <formula>0.05</formula>
    </cfRule>
  </conditionalFormatting>
  <conditionalFormatting sqref="M20">
    <cfRule type="cellIs" dxfId="418" priority="17" operator="lessThan">
      <formula>0.35</formula>
    </cfRule>
    <cfRule type="cellIs" dxfId="417" priority="18" operator="greaterThanOrEqual">
      <formula>"0.35"</formula>
    </cfRule>
  </conditionalFormatting>
  <conditionalFormatting sqref="P21">
    <cfRule type="cellIs" dxfId="416" priority="16" operator="greaterThanOrEqual">
      <formula>0.05</formula>
    </cfRule>
  </conditionalFormatting>
  <conditionalFormatting sqref="P21">
    <cfRule type="cellIs" dxfId="415" priority="15" operator="lessThan">
      <formula>0.05</formula>
    </cfRule>
  </conditionalFormatting>
  <conditionalFormatting sqref="P21">
    <cfRule type="cellIs" dxfId="414" priority="13" operator="lessThan">
      <formula>0.35</formula>
    </cfRule>
    <cfRule type="cellIs" dxfId="413" priority="14" operator="greaterThanOrEqual">
      <formula>"0.35"</formula>
    </cfRule>
  </conditionalFormatting>
  <conditionalFormatting sqref="G21">
    <cfRule type="cellIs" dxfId="412" priority="12" operator="greaterThanOrEqual">
      <formula>0.05</formula>
    </cfRule>
  </conditionalFormatting>
  <conditionalFormatting sqref="G21">
    <cfRule type="cellIs" dxfId="411" priority="11" operator="lessThan">
      <formula>0.05</formula>
    </cfRule>
  </conditionalFormatting>
  <conditionalFormatting sqref="G21">
    <cfRule type="cellIs" dxfId="410" priority="9" operator="lessThan">
      <formula>0.35</formula>
    </cfRule>
    <cfRule type="cellIs" dxfId="409" priority="10" operator="greaterThanOrEqual">
      <formula>"0.35"</formula>
    </cfRule>
  </conditionalFormatting>
  <conditionalFormatting sqref="J21">
    <cfRule type="cellIs" dxfId="408" priority="8" operator="greaterThanOrEqual">
      <formula>0.05</formula>
    </cfRule>
  </conditionalFormatting>
  <conditionalFormatting sqref="J21">
    <cfRule type="cellIs" dxfId="407" priority="7" operator="lessThan">
      <formula>0.05</formula>
    </cfRule>
  </conditionalFormatting>
  <conditionalFormatting sqref="J21">
    <cfRule type="cellIs" dxfId="406" priority="5" operator="lessThan">
      <formula>0.35</formula>
    </cfRule>
    <cfRule type="cellIs" dxfId="405" priority="6" operator="greaterThanOrEqual">
      <formula>"0.35"</formula>
    </cfRule>
  </conditionalFormatting>
  <conditionalFormatting sqref="M21">
    <cfRule type="cellIs" dxfId="404" priority="4" operator="greaterThanOrEqual">
      <formula>0.05</formula>
    </cfRule>
  </conditionalFormatting>
  <conditionalFormatting sqref="M21">
    <cfRule type="cellIs" dxfId="403" priority="3" operator="lessThan">
      <formula>0.05</formula>
    </cfRule>
  </conditionalFormatting>
  <conditionalFormatting sqref="M21">
    <cfRule type="cellIs" dxfId="402" priority="1" operator="lessThan">
      <formula>0.35</formula>
    </cfRule>
    <cfRule type="cellIs" dxfId="401" priority="2" operator="greaterThanOrEqual">
      <formula>"0.35"</formula>
    </cfRule>
  </conditionalFormatting>
  <hyperlinks>
    <hyperlink ref="B8" location="'GEO1'!A1" display="GEO1"/>
    <hyperlink ref="B9" location="'GEO2'!A1" display="GEO2"/>
    <hyperlink ref="B10" location="'GEO3'!A1" display="GEO3"/>
    <hyperlink ref="B12" location="'GEA1'!A1" display="GEA1"/>
    <hyperlink ref="B13" location="'GEA2'!A1" display="GEA2"/>
    <hyperlink ref="B14" location="'GEA3'!A1" display="GEA3"/>
    <hyperlink ref="B15" location="'GEA4'!A1" display="GEA4"/>
    <hyperlink ref="B16" location="'GEA5'!A1" display="GEA5"/>
    <hyperlink ref="B17" location="'GEA6'!A1" display="GEA6"/>
    <hyperlink ref="B18" location="'GEA7'!A1" display="GEA7"/>
    <hyperlink ref="B20" location="'AAE1'!A1" display="AAE1"/>
    <hyperlink ref="B21" location="'AAE1'!A1" display="AAE1"/>
  </hyperlinks>
  <pageMargins left="0.7" right="0.7" top="0.75" bottom="0.75" header="0.3" footer="0.3"/>
  <pageSetup orientation="portrait" r:id="rId1"/>
  <ignoredErrors>
    <ignoredError sqref="G19 J19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7"/>
  <sheetViews>
    <sheetView showGridLines="0" zoomScale="106" zoomScaleNormal="106" workbookViewId="0">
      <selection activeCell="C3" sqref="C3"/>
    </sheetView>
  </sheetViews>
  <sheetFormatPr baseColWidth="10" defaultRowHeight="15" x14ac:dyDescent="0.25"/>
  <cols>
    <col min="1" max="1" width="1.140625" customWidth="1"/>
    <col min="2" max="2" width="14.5703125" customWidth="1"/>
    <col min="3" max="3" width="9.42578125" customWidth="1"/>
    <col min="4" max="4" width="6.42578125" bestFit="1" customWidth="1"/>
    <col min="5" max="5" width="9.7109375" bestFit="1" customWidth="1"/>
    <col min="6" max="6" width="12.85546875" bestFit="1" customWidth="1"/>
    <col min="7" max="7" width="1.5703125" customWidth="1"/>
    <col min="8" max="8" width="17.85546875" style="18" customWidth="1"/>
    <col min="9" max="9" width="9.28515625" style="18" customWidth="1"/>
    <col min="10" max="10" width="10" style="18" bestFit="1" customWidth="1"/>
    <col min="11" max="11" width="10.140625" style="18" bestFit="1" customWidth="1"/>
    <col min="12" max="12" width="6.42578125" style="18" bestFit="1" customWidth="1"/>
    <col min="13" max="13" width="2.140625" style="18" customWidth="1"/>
    <col min="14" max="14" width="17.85546875" style="18" customWidth="1"/>
    <col min="15" max="15" width="20.28515625" style="18" customWidth="1"/>
    <col min="16" max="16" width="8.42578125" bestFit="1" customWidth="1"/>
    <col min="17" max="17" width="7.85546875" bestFit="1" customWidth="1"/>
    <col min="18" max="18" width="6.42578125" customWidth="1"/>
    <col min="19" max="19" width="12.42578125" bestFit="1" customWidth="1"/>
  </cols>
  <sheetData>
    <row r="1" spans="2:22" ht="15.75" thickBot="1" x14ac:dyDescent="0.3"/>
    <row r="2" spans="2:22" s="1" customFormat="1" ht="94.5" customHeight="1" thickBot="1" x14ac:dyDescent="0.3">
      <c r="B2" s="2"/>
      <c r="C2" s="138" t="s">
        <v>146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38"/>
      <c r="R2" s="4"/>
    </row>
    <row r="4" spans="2:22" ht="15" customHeight="1" x14ac:dyDescent="0.25">
      <c r="B4" s="10" t="s">
        <v>5</v>
      </c>
      <c r="C4" s="145" t="s">
        <v>142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  <c r="S4" s="18"/>
      <c r="T4" s="18"/>
    </row>
    <row r="5" spans="2:22" ht="15" customHeight="1" x14ac:dyDescent="0.25">
      <c r="B5" s="10" t="s">
        <v>31</v>
      </c>
      <c r="C5" s="145" t="s">
        <v>83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7"/>
      <c r="S5" s="18"/>
      <c r="T5" s="18"/>
    </row>
    <row r="6" spans="2:22" s="18" customFormat="1" ht="12.75" x14ac:dyDescent="0.2">
      <c r="C6" s="20"/>
    </row>
    <row r="7" spans="2:22" s="18" customFormat="1" ht="12.75" x14ac:dyDescent="0.2">
      <c r="B7" s="34" t="s">
        <v>143</v>
      </c>
      <c r="C7" s="23"/>
      <c r="D7" s="24"/>
      <c r="E7" s="24"/>
      <c r="F7" s="24"/>
      <c r="H7" s="34" t="s">
        <v>104</v>
      </c>
      <c r="N7" s="84" t="s">
        <v>3</v>
      </c>
      <c r="O7" s="85">
        <v>2014</v>
      </c>
    </row>
    <row r="8" spans="2:22" s="18" customFormat="1" ht="12.75" x14ac:dyDescent="0.2">
      <c r="B8" s="41" t="s">
        <v>1</v>
      </c>
      <c r="C8" s="42" t="s">
        <v>2</v>
      </c>
      <c r="D8" s="42" t="s">
        <v>3</v>
      </c>
      <c r="E8" s="42" t="s">
        <v>4</v>
      </c>
      <c r="F8" s="43" t="s">
        <v>12</v>
      </c>
      <c r="G8" s="58"/>
      <c r="H8" s="59" t="s">
        <v>100</v>
      </c>
      <c r="I8" s="59" t="s">
        <v>103</v>
      </c>
      <c r="J8" s="59" t="s">
        <v>115</v>
      </c>
      <c r="K8" s="59" t="s">
        <v>101</v>
      </c>
      <c r="L8" s="59" t="s">
        <v>3</v>
      </c>
      <c r="M8" s="58"/>
      <c r="S8" s="143"/>
      <c r="T8" s="143"/>
      <c r="U8" s="143"/>
      <c r="V8" s="22"/>
    </row>
    <row r="9" spans="2:22" s="18" customFormat="1" ht="12.75" x14ac:dyDescent="0.2">
      <c r="B9" s="19" t="s">
        <v>144</v>
      </c>
      <c r="C9" s="20" t="s">
        <v>145</v>
      </c>
      <c r="D9" s="18">
        <v>2014</v>
      </c>
      <c r="E9" s="18" t="s">
        <v>11</v>
      </c>
      <c r="F9" s="21">
        <v>5440</v>
      </c>
      <c r="G9" s="21"/>
      <c r="H9" s="21" t="s">
        <v>66</v>
      </c>
      <c r="I9" s="21" t="s">
        <v>67</v>
      </c>
      <c r="J9" s="21">
        <v>32</v>
      </c>
      <c r="K9" s="21">
        <v>379</v>
      </c>
      <c r="L9" s="21">
        <v>2014</v>
      </c>
      <c r="M9" s="21"/>
      <c r="N9" s="84" t="s">
        <v>103</v>
      </c>
      <c r="O9" s="84" t="s">
        <v>115</v>
      </c>
      <c r="P9" s="82" t="s">
        <v>114</v>
      </c>
      <c r="Q9" s="53" t="s">
        <v>120</v>
      </c>
      <c r="S9" s="31"/>
      <c r="T9" s="31"/>
      <c r="U9" s="31"/>
      <c r="V9" s="22"/>
    </row>
    <row r="10" spans="2:22" s="18" customFormat="1" ht="12.75" x14ac:dyDescent="0.2">
      <c r="B10" s="19" t="s">
        <v>144</v>
      </c>
      <c r="C10" s="20" t="s">
        <v>145</v>
      </c>
      <c r="D10" s="18">
        <v>2014</v>
      </c>
      <c r="E10" s="18" t="s">
        <v>15</v>
      </c>
      <c r="F10" s="21">
        <v>5040</v>
      </c>
      <c r="G10" s="21"/>
      <c r="H10" s="21" t="s">
        <v>70</v>
      </c>
      <c r="I10" s="21" t="s">
        <v>71</v>
      </c>
      <c r="J10" s="21">
        <v>26</v>
      </c>
      <c r="K10" s="21">
        <v>83</v>
      </c>
      <c r="L10" s="21">
        <v>2014</v>
      </c>
      <c r="M10" s="21"/>
      <c r="N10" s="82" t="s">
        <v>71</v>
      </c>
      <c r="O10" s="83">
        <v>26</v>
      </c>
      <c r="P10" s="86">
        <v>83</v>
      </c>
      <c r="Q10" s="21">
        <f>+O10*P10</f>
        <v>2158</v>
      </c>
      <c r="S10" s="32"/>
      <c r="T10" s="32"/>
      <c r="U10" s="32"/>
      <c r="V10" s="22"/>
    </row>
    <row r="11" spans="2:22" s="18" customFormat="1" ht="13.5" thickBot="1" x14ac:dyDescent="0.25">
      <c r="B11" s="19" t="s">
        <v>144</v>
      </c>
      <c r="C11" s="20" t="s">
        <v>145</v>
      </c>
      <c r="D11" s="18">
        <v>2014</v>
      </c>
      <c r="E11" s="18" t="s">
        <v>16</v>
      </c>
      <c r="F11" s="21">
        <v>5040</v>
      </c>
      <c r="G11" s="21"/>
      <c r="H11" s="21"/>
      <c r="I11" s="21"/>
      <c r="J11" s="21"/>
      <c r="K11" s="21"/>
      <c r="L11" s="21"/>
      <c r="M11" s="21"/>
      <c r="N11" s="82" t="s">
        <v>67</v>
      </c>
      <c r="O11" s="83">
        <v>32</v>
      </c>
      <c r="P11" s="86">
        <v>379</v>
      </c>
      <c r="Q11" s="21">
        <f t="shared" ref="Q11" si="0">+O11*P11</f>
        <v>12128</v>
      </c>
      <c r="S11" s="32"/>
      <c r="T11" s="32"/>
      <c r="U11" s="32"/>
      <c r="V11" s="22"/>
    </row>
    <row r="12" spans="2:22" s="18" customFormat="1" ht="13.5" thickTop="1" x14ac:dyDescent="0.2">
      <c r="B12" s="19" t="s">
        <v>144</v>
      </c>
      <c r="C12" s="20" t="s">
        <v>145</v>
      </c>
      <c r="D12" s="18">
        <v>2014</v>
      </c>
      <c r="E12" s="18" t="s">
        <v>17</v>
      </c>
      <c r="F12" s="21">
        <v>0</v>
      </c>
      <c r="G12" s="21"/>
      <c r="H12" s="21"/>
      <c r="I12" s="21"/>
      <c r="J12" s="21"/>
      <c r="K12" s="21"/>
      <c r="L12" s="21"/>
      <c r="M12" s="21"/>
      <c r="N12" s="82" t="s">
        <v>28</v>
      </c>
      <c r="O12" s="82"/>
      <c r="P12" s="86">
        <v>462</v>
      </c>
      <c r="Q12" s="30">
        <f>+SUM(Q10:Q11)</f>
        <v>14286</v>
      </c>
      <c r="S12" s="32"/>
      <c r="T12" s="32"/>
      <c r="U12" s="32"/>
      <c r="V12" s="22"/>
    </row>
    <row r="13" spans="2:22" s="18" customFormat="1" ht="12.75" x14ac:dyDescent="0.2">
      <c r="B13" s="19" t="s">
        <v>144</v>
      </c>
      <c r="C13" s="20" t="s">
        <v>145</v>
      </c>
      <c r="D13" s="18">
        <v>2014</v>
      </c>
      <c r="E13" s="18" t="s">
        <v>18</v>
      </c>
      <c r="F13" s="21">
        <v>5920</v>
      </c>
      <c r="G13" s="21"/>
      <c r="H13" s="21"/>
      <c r="I13" s="21"/>
      <c r="J13" s="21"/>
      <c r="K13" s="21"/>
      <c r="L13" s="21"/>
      <c r="M13" s="21"/>
      <c r="N13" s="19" t="s">
        <v>117</v>
      </c>
      <c r="Q13" s="56">
        <f>Q12*144*0.022</f>
        <v>45258.047999999995</v>
      </c>
      <c r="S13" s="32"/>
      <c r="T13" s="32"/>
      <c r="U13" s="32"/>
      <c r="V13" s="22"/>
    </row>
    <row r="14" spans="2:22" s="18" customFormat="1" x14ac:dyDescent="0.25">
      <c r="B14" s="19" t="s">
        <v>144</v>
      </c>
      <c r="C14" s="20" t="s">
        <v>145</v>
      </c>
      <c r="D14" s="18">
        <v>2014</v>
      </c>
      <c r="E14" s="18" t="s">
        <v>19</v>
      </c>
      <c r="F14" s="21">
        <v>4880</v>
      </c>
      <c r="G14" s="21"/>
      <c r="H14" s="21"/>
      <c r="I14" s="21"/>
      <c r="J14" s="21"/>
      <c r="K14" s="21"/>
      <c r="L14" s="21"/>
      <c r="M14" s="21"/>
      <c r="N14"/>
      <c r="O14"/>
      <c r="P14"/>
      <c r="Q14" s="21"/>
      <c r="S14" s="32"/>
      <c r="T14" s="32"/>
      <c r="U14" s="32"/>
      <c r="V14" s="22"/>
    </row>
    <row r="15" spans="2:22" s="18" customFormat="1" ht="12.75" x14ac:dyDescent="0.2">
      <c r="B15" s="19" t="s">
        <v>144</v>
      </c>
      <c r="C15" s="20" t="s">
        <v>145</v>
      </c>
      <c r="D15" s="18">
        <v>2014</v>
      </c>
      <c r="E15" s="18" t="s">
        <v>20</v>
      </c>
      <c r="F15" s="21">
        <v>5360</v>
      </c>
      <c r="G15" s="21"/>
      <c r="H15" s="21"/>
      <c r="I15" s="21"/>
      <c r="J15" s="21"/>
      <c r="K15" s="21"/>
      <c r="L15" s="21"/>
      <c r="M15" s="21"/>
      <c r="S15" s="32"/>
      <c r="T15" s="32"/>
      <c r="U15" s="32"/>
      <c r="V15" s="22"/>
    </row>
    <row r="16" spans="2:22" s="18" customFormat="1" ht="12.75" x14ac:dyDescent="0.2">
      <c r="B16" s="19" t="s">
        <v>144</v>
      </c>
      <c r="C16" s="20" t="s">
        <v>145</v>
      </c>
      <c r="D16" s="18">
        <v>2014</v>
      </c>
      <c r="E16" s="18" t="s">
        <v>21</v>
      </c>
      <c r="F16" s="21">
        <v>4640</v>
      </c>
      <c r="G16" s="21"/>
      <c r="H16" s="21"/>
      <c r="I16" s="21"/>
      <c r="J16" s="21"/>
      <c r="K16" s="21"/>
      <c r="L16" s="21"/>
      <c r="M16" s="21"/>
      <c r="N16" s="84" t="s">
        <v>30</v>
      </c>
      <c r="O16" s="84" t="s">
        <v>29</v>
      </c>
      <c r="P16" s="82"/>
      <c r="Q16" s="82"/>
      <c r="R16" s="82"/>
      <c r="S16" s="32"/>
      <c r="T16" s="32"/>
      <c r="U16" s="32"/>
      <c r="V16" s="22"/>
    </row>
    <row r="17" spans="2:22" s="18" customFormat="1" ht="12.75" x14ac:dyDescent="0.2">
      <c r="B17" s="19" t="s">
        <v>144</v>
      </c>
      <c r="C17" s="20" t="s">
        <v>145</v>
      </c>
      <c r="D17" s="18">
        <v>2014</v>
      </c>
      <c r="E17" s="18" t="s">
        <v>22</v>
      </c>
      <c r="F17" s="21">
        <v>5440</v>
      </c>
      <c r="G17" s="21"/>
      <c r="H17" s="21"/>
      <c r="I17" s="21"/>
      <c r="J17" s="21"/>
      <c r="K17" s="21"/>
      <c r="L17" s="21"/>
      <c r="M17" s="21"/>
      <c r="N17" s="84" t="s">
        <v>27</v>
      </c>
      <c r="O17" s="82">
        <v>2014</v>
      </c>
      <c r="P17" s="82">
        <v>2015</v>
      </c>
      <c r="Q17" s="82">
        <v>2016</v>
      </c>
      <c r="R17" s="82">
        <v>2017</v>
      </c>
      <c r="S17" s="32"/>
      <c r="T17" s="32"/>
      <c r="U17" s="32"/>
      <c r="V17" s="22"/>
    </row>
    <row r="18" spans="2:22" s="18" customFormat="1" ht="12.75" x14ac:dyDescent="0.2">
      <c r="B18" s="19" t="s">
        <v>144</v>
      </c>
      <c r="C18" s="20" t="s">
        <v>145</v>
      </c>
      <c r="D18" s="18">
        <v>2014</v>
      </c>
      <c r="E18" s="18" t="s">
        <v>23</v>
      </c>
      <c r="F18" s="21">
        <v>4880</v>
      </c>
      <c r="G18" s="21"/>
      <c r="H18" s="21"/>
      <c r="I18" s="21"/>
      <c r="J18" s="21"/>
      <c r="K18" s="21"/>
      <c r="L18" s="21"/>
      <c r="M18" s="21"/>
      <c r="N18" s="87" t="s">
        <v>11</v>
      </c>
      <c r="O18" s="83">
        <v>5440</v>
      </c>
      <c r="P18" s="83">
        <v>4800</v>
      </c>
      <c r="Q18" s="83">
        <v>5120</v>
      </c>
      <c r="R18" s="83">
        <v>4000</v>
      </c>
      <c r="S18" s="32"/>
      <c r="T18" s="32"/>
      <c r="U18" s="32"/>
      <c r="V18" s="22"/>
    </row>
    <row r="19" spans="2:22" s="18" customFormat="1" ht="12.75" x14ac:dyDescent="0.2">
      <c r="B19" s="19" t="s">
        <v>144</v>
      </c>
      <c r="C19" s="20" t="s">
        <v>145</v>
      </c>
      <c r="D19" s="18">
        <v>2014</v>
      </c>
      <c r="E19" s="18" t="s">
        <v>24</v>
      </c>
      <c r="F19" s="21">
        <v>4960</v>
      </c>
      <c r="G19" s="21"/>
      <c r="H19" s="21"/>
      <c r="I19" s="21"/>
      <c r="J19" s="21"/>
      <c r="K19" s="21"/>
      <c r="L19" s="21"/>
      <c r="M19" s="21"/>
      <c r="N19" s="87" t="s">
        <v>15</v>
      </c>
      <c r="O19" s="83">
        <v>5040</v>
      </c>
      <c r="P19" s="83">
        <v>4800</v>
      </c>
      <c r="Q19" s="83">
        <v>4800</v>
      </c>
      <c r="R19" s="83">
        <v>3680</v>
      </c>
      <c r="S19" s="32"/>
      <c r="T19" s="32"/>
      <c r="U19" s="32"/>
      <c r="V19" s="22"/>
    </row>
    <row r="20" spans="2:22" s="18" customFormat="1" ht="12.75" x14ac:dyDescent="0.2">
      <c r="B20" s="19" t="s">
        <v>144</v>
      </c>
      <c r="C20" s="20" t="s">
        <v>145</v>
      </c>
      <c r="D20" s="18">
        <v>2014</v>
      </c>
      <c r="E20" s="18" t="s">
        <v>25</v>
      </c>
      <c r="F20" s="21">
        <v>4480</v>
      </c>
      <c r="G20" s="21"/>
      <c r="H20" s="21"/>
      <c r="I20" s="21"/>
      <c r="J20" s="21"/>
      <c r="K20" s="21"/>
      <c r="L20" s="21"/>
      <c r="M20" s="21"/>
      <c r="N20" s="87" t="s">
        <v>16</v>
      </c>
      <c r="O20" s="83">
        <v>5040</v>
      </c>
      <c r="P20" s="83">
        <v>5760</v>
      </c>
      <c r="Q20" s="83">
        <v>3840</v>
      </c>
      <c r="R20" s="83">
        <v>3680</v>
      </c>
      <c r="S20" s="32"/>
      <c r="T20" s="32"/>
      <c r="U20" s="32"/>
      <c r="V20" s="22"/>
    </row>
    <row r="21" spans="2:22" s="18" customFormat="1" ht="12.75" x14ac:dyDescent="0.2">
      <c r="B21" s="19" t="s">
        <v>144</v>
      </c>
      <c r="C21" s="20" t="s">
        <v>145</v>
      </c>
      <c r="D21" s="18">
        <v>2015</v>
      </c>
      <c r="E21" s="18" t="s">
        <v>11</v>
      </c>
      <c r="F21" s="83">
        <v>4800</v>
      </c>
      <c r="G21" s="21"/>
      <c r="H21" s="21"/>
      <c r="I21" s="21"/>
      <c r="J21" s="21"/>
      <c r="K21" s="21"/>
      <c r="L21" s="21"/>
      <c r="M21" s="21"/>
      <c r="N21" s="87" t="s">
        <v>17</v>
      </c>
      <c r="O21" s="83">
        <v>0</v>
      </c>
      <c r="P21" s="83">
        <v>5600</v>
      </c>
      <c r="Q21" s="83">
        <v>3360</v>
      </c>
      <c r="R21" s="83">
        <v>3680</v>
      </c>
      <c r="S21" s="32"/>
      <c r="T21" s="32"/>
      <c r="U21" s="32"/>
      <c r="V21" s="22"/>
    </row>
    <row r="22" spans="2:22" s="18" customFormat="1" ht="12.75" x14ac:dyDescent="0.2">
      <c r="B22" s="19" t="s">
        <v>144</v>
      </c>
      <c r="C22" s="20" t="s">
        <v>145</v>
      </c>
      <c r="D22" s="18">
        <v>2015</v>
      </c>
      <c r="E22" s="18" t="s">
        <v>15</v>
      </c>
      <c r="F22" s="83">
        <v>4800</v>
      </c>
      <c r="G22" s="21"/>
      <c r="H22" s="21"/>
      <c r="I22" s="21"/>
      <c r="J22" s="21"/>
      <c r="K22" s="21"/>
      <c r="L22" s="21"/>
      <c r="M22" s="21"/>
      <c r="N22" s="87" t="s">
        <v>18</v>
      </c>
      <c r="O22" s="83">
        <v>5920</v>
      </c>
      <c r="P22" s="83">
        <v>5040</v>
      </c>
      <c r="Q22" s="83">
        <v>3600</v>
      </c>
      <c r="R22" s="83">
        <v>3537</v>
      </c>
      <c r="S22" s="33"/>
      <c r="T22" s="33"/>
      <c r="U22" s="33"/>
      <c r="V22" s="22"/>
    </row>
    <row r="23" spans="2:22" s="18" customFormat="1" ht="12.75" x14ac:dyDescent="0.2">
      <c r="B23" s="19" t="s">
        <v>144</v>
      </c>
      <c r="C23" s="20" t="s">
        <v>145</v>
      </c>
      <c r="D23" s="18">
        <v>2015</v>
      </c>
      <c r="E23" s="18" t="s">
        <v>16</v>
      </c>
      <c r="F23" s="83">
        <v>5760</v>
      </c>
      <c r="G23" s="21"/>
      <c r="H23" s="21"/>
      <c r="I23" s="21"/>
      <c r="J23" s="21"/>
      <c r="K23" s="21"/>
      <c r="L23" s="21"/>
      <c r="M23" s="21"/>
      <c r="N23" s="87" t="s">
        <v>19</v>
      </c>
      <c r="O23" s="83">
        <v>4880</v>
      </c>
      <c r="P23" s="83">
        <v>5280</v>
      </c>
      <c r="Q23" s="83">
        <v>5280</v>
      </c>
      <c r="R23" s="83">
        <v>4169</v>
      </c>
      <c r="S23" s="22"/>
      <c r="T23" s="22"/>
      <c r="U23" s="22"/>
      <c r="V23" s="22"/>
    </row>
    <row r="24" spans="2:22" s="18" customFormat="1" ht="12.75" x14ac:dyDescent="0.2">
      <c r="B24" s="19" t="s">
        <v>144</v>
      </c>
      <c r="C24" s="20" t="s">
        <v>145</v>
      </c>
      <c r="D24" s="18">
        <v>2015</v>
      </c>
      <c r="E24" s="18" t="s">
        <v>17</v>
      </c>
      <c r="F24" s="21">
        <v>5600</v>
      </c>
      <c r="G24" s="21"/>
      <c r="H24" s="21"/>
      <c r="I24" s="21"/>
      <c r="J24" s="21"/>
      <c r="K24" s="21"/>
      <c r="L24" s="21"/>
      <c r="M24" s="21"/>
      <c r="N24" s="87" t="s">
        <v>20</v>
      </c>
      <c r="O24" s="83">
        <v>5360</v>
      </c>
      <c r="P24" s="83">
        <v>5200</v>
      </c>
      <c r="Q24" s="83">
        <v>4000</v>
      </c>
      <c r="R24" s="83">
        <v>7760</v>
      </c>
      <c r="S24" s="22"/>
      <c r="T24" s="22"/>
      <c r="U24" s="22"/>
      <c r="V24" s="22"/>
    </row>
    <row r="25" spans="2:22" s="18" customFormat="1" ht="12.75" x14ac:dyDescent="0.2">
      <c r="B25" s="19" t="s">
        <v>144</v>
      </c>
      <c r="C25" s="20" t="s">
        <v>145</v>
      </c>
      <c r="D25" s="18">
        <v>2015</v>
      </c>
      <c r="E25" s="18" t="s">
        <v>18</v>
      </c>
      <c r="F25" s="21">
        <v>5040</v>
      </c>
      <c r="G25" s="21"/>
      <c r="H25" s="21"/>
      <c r="I25" s="21"/>
      <c r="J25" s="21"/>
      <c r="K25" s="21"/>
      <c r="L25" s="21"/>
      <c r="M25" s="21"/>
      <c r="N25" s="87" t="s">
        <v>21</v>
      </c>
      <c r="O25" s="83">
        <v>4640</v>
      </c>
      <c r="P25" s="83">
        <v>5120</v>
      </c>
      <c r="Q25" s="83">
        <v>4080</v>
      </c>
      <c r="R25" s="83">
        <v>3520</v>
      </c>
    </row>
    <row r="26" spans="2:22" s="18" customFormat="1" ht="12.75" x14ac:dyDescent="0.2">
      <c r="B26" s="19" t="s">
        <v>144</v>
      </c>
      <c r="C26" s="20" t="s">
        <v>145</v>
      </c>
      <c r="D26" s="18">
        <v>2015</v>
      </c>
      <c r="E26" s="18" t="s">
        <v>19</v>
      </c>
      <c r="F26" s="21">
        <v>5280</v>
      </c>
      <c r="G26" s="21"/>
      <c r="H26" s="21"/>
      <c r="I26" s="21"/>
      <c r="J26" s="21"/>
      <c r="K26" s="21"/>
      <c r="L26" s="21"/>
      <c r="M26" s="21"/>
      <c r="N26" s="87" t="s">
        <v>22</v>
      </c>
      <c r="O26" s="83">
        <v>5440</v>
      </c>
      <c r="P26" s="83">
        <v>5280</v>
      </c>
      <c r="Q26" s="83">
        <v>4000</v>
      </c>
      <c r="R26" s="83">
        <v>3120</v>
      </c>
    </row>
    <row r="27" spans="2:22" s="18" customFormat="1" ht="12.75" x14ac:dyDescent="0.2">
      <c r="B27" s="19" t="s">
        <v>144</v>
      </c>
      <c r="C27" s="20" t="s">
        <v>145</v>
      </c>
      <c r="D27" s="18">
        <v>2015</v>
      </c>
      <c r="E27" s="18" t="s">
        <v>20</v>
      </c>
      <c r="F27" s="21">
        <v>5200</v>
      </c>
      <c r="G27" s="21"/>
      <c r="H27" s="21"/>
      <c r="I27" s="21"/>
      <c r="J27" s="21"/>
      <c r="K27" s="21"/>
      <c r="L27" s="21"/>
      <c r="M27" s="21"/>
      <c r="N27" s="87" t="s">
        <v>23</v>
      </c>
      <c r="O27" s="83">
        <v>4880</v>
      </c>
      <c r="P27" s="83">
        <v>5840</v>
      </c>
      <c r="Q27" s="83">
        <v>4320</v>
      </c>
      <c r="R27" s="83">
        <v>3520</v>
      </c>
    </row>
    <row r="28" spans="2:22" s="18" customFormat="1" ht="12.75" x14ac:dyDescent="0.2">
      <c r="B28" s="19" t="s">
        <v>144</v>
      </c>
      <c r="C28" s="20" t="s">
        <v>145</v>
      </c>
      <c r="D28" s="18">
        <v>2015</v>
      </c>
      <c r="E28" s="18" t="s">
        <v>21</v>
      </c>
      <c r="F28" s="21">
        <v>5120</v>
      </c>
      <c r="G28" s="21"/>
      <c r="H28" s="21"/>
      <c r="I28" s="21"/>
      <c r="J28" s="21"/>
      <c r="K28" s="21"/>
      <c r="L28" s="21"/>
      <c r="M28" s="21"/>
      <c r="N28" s="87" t="s">
        <v>24</v>
      </c>
      <c r="O28" s="83">
        <v>4960</v>
      </c>
      <c r="P28" s="83">
        <v>5200</v>
      </c>
      <c r="Q28" s="83">
        <v>4000</v>
      </c>
      <c r="R28" s="83">
        <v>3360</v>
      </c>
    </row>
    <row r="29" spans="2:22" s="18" customFormat="1" ht="12.75" x14ac:dyDescent="0.2">
      <c r="B29" s="19" t="s">
        <v>144</v>
      </c>
      <c r="C29" s="20" t="s">
        <v>145</v>
      </c>
      <c r="D29" s="18">
        <v>2015</v>
      </c>
      <c r="E29" s="18" t="s">
        <v>22</v>
      </c>
      <c r="F29" s="21">
        <v>5280</v>
      </c>
      <c r="G29" s="21"/>
      <c r="H29" s="21"/>
      <c r="I29" s="21"/>
      <c r="J29" s="21"/>
      <c r="K29" s="21"/>
      <c r="L29" s="21"/>
      <c r="M29" s="21"/>
      <c r="N29" s="87" t="s">
        <v>25</v>
      </c>
      <c r="O29" s="83">
        <v>4480</v>
      </c>
      <c r="P29" s="83">
        <v>5200</v>
      </c>
      <c r="Q29" s="83">
        <v>4080</v>
      </c>
      <c r="R29" s="83">
        <v>3200</v>
      </c>
    </row>
    <row r="30" spans="2:22" s="18" customFormat="1" ht="13.5" thickBot="1" x14ac:dyDescent="0.25">
      <c r="B30" s="19" t="s">
        <v>144</v>
      </c>
      <c r="C30" s="20" t="s">
        <v>145</v>
      </c>
      <c r="D30" s="18">
        <v>2015</v>
      </c>
      <c r="E30" s="18" t="s">
        <v>23</v>
      </c>
      <c r="F30" s="21">
        <v>5840</v>
      </c>
      <c r="G30" s="21"/>
      <c r="H30" s="21"/>
      <c r="I30" s="21"/>
      <c r="J30" s="21"/>
      <c r="K30" s="21"/>
      <c r="L30" s="21"/>
      <c r="M30" s="21"/>
      <c r="N30" s="87" t="s">
        <v>28</v>
      </c>
      <c r="O30" s="83">
        <v>56080</v>
      </c>
      <c r="P30" s="83">
        <v>63120</v>
      </c>
      <c r="Q30" s="83">
        <v>50480</v>
      </c>
      <c r="R30" s="83">
        <v>47226</v>
      </c>
    </row>
    <row r="31" spans="2:22" s="18" customFormat="1" ht="13.5" thickTop="1" x14ac:dyDescent="0.2">
      <c r="B31" s="19" t="s">
        <v>144</v>
      </c>
      <c r="C31" s="20" t="s">
        <v>145</v>
      </c>
      <c r="D31" s="18">
        <v>2015</v>
      </c>
      <c r="E31" s="18" t="s">
        <v>24</v>
      </c>
      <c r="F31" s="21">
        <v>5200</v>
      </c>
      <c r="G31" s="21"/>
      <c r="H31" s="21"/>
      <c r="I31" s="21"/>
      <c r="J31" s="21"/>
      <c r="K31" s="21"/>
      <c r="L31" s="21"/>
      <c r="M31" s="21"/>
      <c r="N31" s="29" t="s">
        <v>93</v>
      </c>
      <c r="O31" s="25">
        <f>+Q13/O30</f>
        <v>0.8070265335235377</v>
      </c>
      <c r="P31" s="25"/>
      <c r="Q31" s="25"/>
      <c r="R31" s="25"/>
    </row>
    <row r="32" spans="2:22" s="18" customFormat="1" ht="12.75" x14ac:dyDescent="0.2">
      <c r="B32" s="19" t="s">
        <v>144</v>
      </c>
      <c r="C32" s="20" t="s">
        <v>145</v>
      </c>
      <c r="D32" s="18">
        <v>2015</v>
      </c>
      <c r="E32" s="18" t="s">
        <v>25</v>
      </c>
      <c r="F32" s="21">
        <v>5200</v>
      </c>
      <c r="G32" s="21"/>
      <c r="H32" s="21"/>
      <c r="I32" s="21"/>
      <c r="J32" s="21"/>
      <c r="K32" s="21"/>
      <c r="L32" s="21"/>
      <c r="M32" s="21"/>
      <c r="N32" s="27"/>
      <c r="O32" s="21"/>
      <c r="P32" s="21"/>
      <c r="Q32" s="21"/>
      <c r="R32" s="21"/>
    </row>
    <row r="33" spans="2:18" s="18" customFormat="1" ht="12.75" x14ac:dyDescent="0.2">
      <c r="B33" s="19" t="s">
        <v>144</v>
      </c>
      <c r="C33" s="20" t="s">
        <v>145</v>
      </c>
      <c r="D33" s="18">
        <v>2016</v>
      </c>
      <c r="E33" s="18" t="s">
        <v>11</v>
      </c>
      <c r="F33" s="21">
        <v>5120</v>
      </c>
      <c r="G33" s="21"/>
      <c r="H33" s="21"/>
      <c r="I33" s="21"/>
      <c r="J33" s="21"/>
      <c r="K33" s="21"/>
      <c r="L33" s="21"/>
      <c r="M33" s="21"/>
    </row>
    <row r="34" spans="2:18" s="18" customFormat="1" ht="12.75" x14ac:dyDescent="0.2">
      <c r="B34" s="19" t="s">
        <v>144</v>
      </c>
      <c r="C34" s="20" t="s">
        <v>145</v>
      </c>
      <c r="D34" s="18">
        <v>2016</v>
      </c>
      <c r="E34" s="18" t="s">
        <v>15</v>
      </c>
      <c r="F34" s="21">
        <v>4800</v>
      </c>
      <c r="G34" s="21"/>
      <c r="H34" s="21"/>
      <c r="I34" s="21"/>
      <c r="J34" s="21"/>
      <c r="K34" s="21"/>
      <c r="L34" s="21"/>
      <c r="M34" s="21"/>
      <c r="N34" s="57" t="s">
        <v>98</v>
      </c>
      <c r="O34" s="47"/>
      <c r="P34" s="47"/>
      <c r="Q34" s="47"/>
      <c r="R34" s="47"/>
    </row>
    <row r="35" spans="2:18" s="18" customFormat="1" ht="12.75" x14ac:dyDescent="0.2">
      <c r="B35" s="19" t="s">
        <v>144</v>
      </c>
      <c r="C35" s="20" t="s">
        <v>145</v>
      </c>
      <c r="D35" s="18">
        <v>2016</v>
      </c>
      <c r="E35" s="18" t="s">
        <v>16</v>
      </c>
      <c r="F35" s="21">
        <v>3840</v>
      </c>
      <c r="G35" s="21"/>
      <c r="H35" s="21"/>
      <c r="I35" s="21"/>
      <c r="J35" s="21"/>
      <c r="K35" s="21"/>
      <c r="L35" s="21"/>
      <c r="M35" s="21"/>
      <c r="N35" s="28" t="s">
        <v>27</v>
      </c>
      <c r="O35" s="28">
        <v>2014</v>
      </c>
      <c r="P35" s="28">
        <v>2015</v>
      </c>
      <c r="Q35" s="28">
        <v>2016</v>
      </c>
      <c r="R35" s="28">
        <v>2017</v>
      </c>
    </row>
    <row r="36" spans="2:18" s="18" customFormat="1" ht="12.75" x14ac:dyDescent="0.2">
      <c r="B36" s="19" t="s">
        <v>144</v>
      </c>
      <c r="C36" s="20" t="s">
        <v>145</v>
      </c>
      <c r="D36" s="18">
        <v>2016</v>
      </c>
      <c r="E36" s="18" t="s">
        <v>17</v>
      </c>
      <c r="F36" s="21">
        <v>3360</v>
      </c>
      <c r="G36" s="21"/>
      <c r="H36" s="21"/>
      <c r="I36" s="21"/>
      <c r="J36" s="21"/>
      <c r="K36" s="21"/>
      <c r="L36" s="21"/>
      <c r="M36" s="21"/>
      <c r="N36" s="18" t="s">
        <v>11</v>
      </c>
      <c r="O36" s="21">
        <f>O18*$O$31</f>
        <v>4390.2243423680447</v>
      </c>
      <c r="P36" s="21">
        <f>P18*$O$31</f>
        <v>3873.7273609129811</v>
      </c>
      <c r="Q36" s="21">
        <f>Q18*$O$31</f>
        <v>4131.9758516405127</v>
      </c>
      <c r="R36" s="21">
        <f>R18*$O$31</f>
        <v>3228.106134094151</v>
      </c>
    </row>
    <row r="37" spans="2:18" s="18" customFormat="1" ht="12.75" x14ac:dyDescent="0.2">
      <c r="B37" s="19" t="s">
        <v>144</v>
      </c>
      <c r="C37" s="20" t="s">
        <v>145</v>
      </c>
      <c r="D37" s="18">
        <v>2016</v>
      </c>
      <c r="E37" s="18" t="s">
        <v>18</v>
      </c>
      <c r="F37" s="21">
        <v>3600</v>
      </c>
      <c r="G37" s="21"/>
      <c r="H37" s="21"/>
      <c r="I37" s="21"/>
      <c r="J37" s="21"/>
      <c r="K37" s="21"/>
      <c r="L37" s="21"/>
      <c r="M37" s="21"/>
      <c r="N37" s="18" t="s">
        <v>15</v>
      </c>
      <c r="O37" s="21">
        <f t="shared" ref="O37:R47" si="1">O19*$O$31</f>
        <v>4067.4137289586301</v>
      </c>
      <c r="P37" s="21">
        <f t="shared" si="1"/>
        <v>3873.7273609129811</v>
      </c>
      <c r="Q37" s="21">
        <f t="shared" si="1"/>
        <v>3873.7273609129811</v>
      </c>
      <c r="R37" s="21">
        <f>R19*$O$31</f>
        <v>2969.857643366619</v>
      </c>
    </row>
    <row r="38" spans="2:18" s="18" customFormat="1" ht="12.75" x14ac:dyDescent="0.2">
      <c r="B38" s="19" t="s">
        <v>144</v>
      </c>
      <c r="C38" s="20" t="s">
        <v>145</v>
      </c>
      <c r="D38" s="18">
        <v>2016</v>
      </c>
      <c r="E38" s="18" t="s">
        <v>19</v>
      </c>
      <c r="F38" s="21">
        <v>5280</v>
      </c>
      <c r="G38" s="21"/>
      <c r="H38" s="21"/>
      <c r="I38" s="21"/>
      <c r="J38" s="21"/>
      <c r="K38" s="21"/>
      <c r="L38" s="21"/>
      <c r="M38" s="21"/>
      <c r="N38" s="18" t="s">
        <v>16</v>
      </c>
      <c r="O38" s="21">
        <f t="shared" si="1"/>
        <v>4067.4137289586301</v>
      </c>
      <c r="P38" s="21">
        <f t="shared" si="1"/>
        <v>4648.4728330955768</v>
      </c>
      <c r="Q38" s="21">
        <f t="shared" si="1"/>
        <v>3098.981888730385</v>
      </c>
      <c r="R38" s="21">
        <f t="shared" si="1"/>
        <v>2969.857643366619</v>
      </c>
    </row>
    <row r="39" spans="2:18" s="18" customFormat="1" ht="12.75" x14ac:dyDescent="0.2">
      <c r="B39" s="19" t="s">
        <v>144</v>
      </c>
      <c r="C39" s="20" t="s">
        <v>145</v>
      </c>
      <c r="D39" s="18">
        <v>2016</v>
      </c>
      <c r="E39" s="18" t="s">
        <v>20</v>
      </c>
      <c r="F39" s="21">
        <v>4000</v>
      </c>
      <c r="G39" s="21"/>
      <c r="H39" s="21"/>
      <c r="I39" s="21"/>
      <c r="J39" s="21"/>
      <c r="K39" s="21"/>
      <c r="L39" s="21"/>
      <c r="M39" s="21"/>
      <c r="N39" s="18" t="s">
        <v>17</v>
      </c>
      <c r="O39" s="21">
        <f t="shared" si="1"/>
        <v>0</v>
      </c>
      <c r="P39" s="21">
        <f t="shared" si="1"/>
        <v>4519.3485877318108</v>
      </c>
      <c r="Q39" s="21">
        <f t="shared" si="1"/>
        <v>2711.6091526390865</v>
      </c>
      <c r="R39" s="21">
        <f t="shared" si="1"/>
        <v>2969.857643366619</v>
      </c>
    </row>
    <row r="40" spans="2:18" s="18" customFormat="1" ht="12.75" x14ac:dyDescent="0.2">
      <c r="B40" s="19" t="s">
        <v>144</v>
      </c>
      <c r="C40" s="20" t="s">
        <v>145</v>
      </c>
      <c r="D40" s="18">
        <v>2016</v>
      </c>
      <c r="E40" s="18" t="s">
        <v>21</v>
      </c>
      <c r="F40" s="21">
        <v>4080</v>
      </c>
      <c r="G40" s="21"/>
      <c r="H40" s="21"/>
      <c r="I40" s="21"/>
      <c r="J40" s="21"/>
      <c r="K40" s="21"/>
      <c r="L40" s="21"/>
      <c r="M40" s="21"/>
      <c r="N40" s="18" t="s">
        <v>18</v>
      </c>
      <c r="O40" s="21">
        <f t="shared" si="1"/>
        <v>4777.5970784593428</v>
      </c>
      <c r="P40" s="21">
        <f t="shared" si="1"/>
        <v>4067.4137289586301</v>
      </c>
      <c r="Q40" s="21">
        <f t="shared" si="1"/>
        <v>2905.2955206847359</v>
      </c>
      <c r="R40" s="21">
        <f t="shared" si="1"/>
        <v>2854.452849072753</v>
      </c>
    </row>
    <row r="41" spans="2:18" s="18" customFormat="1" ht="12.75" x14ac:dyDescent="0.2">
      <c r="B41" s="19" t="s">
        <v>144</v>
      </c>
      <c r="C41" s="20" t="s">
        <v>145</v>
      </c>
      <c r="D41" s="18">
        <v>2016</v>
      </c>
      <c r="E41" s="18" t="s">
        <v>22</v>
      </c>
      <c r="F41" s="21">
        <v>4000</v>
      </c>
      <c r="G41" s="21"/>
      <c r="H41" s="21"/>
      <c r="I41" s="21"/>
      <c r="J41" s="21"/>
      <c r="K41" s="21"/>
      <c r="L41" s="21"/>
      <c r="M41" s="21"/>
      <c r="N41" s="18" t="s">
        <v>19</v>
      </c>
      <c r="O41" s="21">
        <f t="shared" si="1"/>
        <v>3938.2894835948641</v>
      </c>
      <c r="P41" s="21">
        <f t="shared" si="1"/>
        <v>4261.1000970042787</v>
      </c>
      <c r="Q41" s="21">
        <f t="shared" si="1"/>
        <v>4261.1000970042787</v>
      </c>
      <c r="R41" s="21">
        <f t="shared" si="1"/>
        <v>3364.4936182596289</v>
      </c>
    </row>
    <row r="42" spans="2:18" s="18" customFormat="1" ht="12.75" x14ac:dyDescent="0.2">
      <c r="B42" s="19" t="s">
        <v>144</v>
      </c>
      <c r="C42" s="20" t="s">
        <v>145</v>
      </c>
      <c r="D42" s="18">
        <v>2016</v>
      </c>
      <c r="E42" s="18" t="s">
        <v>23</v>
      </c>
      <c r="F42" s="21">
        <v>4320</v>
      </c>
      <c r="G42" s="21"/>
      <c r="H42" s="21"/>
      <c r="I42" s="21"/>
      <c r="J42" s="21"/>
      <c r="K42" s="21"/>
      <c r="L42" s="21"/>
      <c r="M42" s="21"/>
      <c r="N42" s="18" t="s">
        <v>20</v>
      </c>
      <c r="O42" s="21">
        <f t="shared" si="1"/>
        <v>4325.6622196861617</v>
      </c>
      <c r="P42" s="21">
        <f t="shared" si="1"/>
        <v>4196.5379743223957</v>
      </c>
      <c r="Q42" s="21">
        <f t="shared" si="1"/>
        <v>3228.106134094151</v>
      </c>
      <c r="R42" s="21">
        <f t="shared" si="1"/>
        <v>6262.525900142653</v>
      </c>
    </row>
    <row r="43" spans="2:18" s="18" customFormat="1" ht="12.75" x14ac:dyDescent="0.2">
      <c r="B43" s="19" t="s">
        <v>144</v>
      </c>
      <c r="C43" s="20" t="s">
        <v>145</v>
      </c>
      <c r="D43" s="18">
        <v>2016</v>
      </c>
      <c r="E43" s="18" t="s">
        <v>24</v>
      </c>
      <c r="F43" s="21">
        <v>4000</v>
      </c>
      <c r="G43" s="21"/>
      <c r="H43" s="21"/>
      <c r="I43" s="21"/>
      <c r="J43" s="21"/>
      <c r="K43" s="21"/>
      <c r="L43" s="21"/>
      <c r="M43" s="21"/>
      <c r="N43" s="18" t="s">
        <v>21</v>
      </c>
      <c r="O43" s="21">
        <f t="shared" si="1"/>
        <v>3744.6031155492151</v>
      </c>
      <c r="P43" s="21">
        <f t="shared" si="1"/>
        <v>4131.9758516405127</v>
      </c>
      <c r="Q43" s="21">
        <f t="shared" si="1"/>
        <v>3292.668256776034</v>
      </c>
      <c r="R43" s="21">
        <f t="shared" si="1"/>
        <v>2840.7333980028529</v>
      </c>
    </row>
    <row r="44" spans="2:18" s="18" customFormat="1" ht="12.75" x14ac:dyDescent="0.2">
      <c r="B44" s="19" t="s">
        <v>144</v>
      </c>
      <c r="C44" s="20" t="s">
        <v>145</v>
      </c>
      <c r="D44" s="18">
        <v>2016</v>
      </c>
      <c r="E44" s="18" t="s">
        <v>25</v>
      </c>
      <c r="F44" s="21">
        <v>4080</v>
      </c>
      <c r="G44" s="21"/>
      <c r="H44" s="21"/>
      <c r="I44" s="21"/>
      <c r="J44" s="21"/>
      <c r="K44" s="21"/>
      <c r="L44" s="21"/>
      <c r="M44" s="21"/>
      <c r="N44" s="18" t="s">
        <v>22</v>
      </c>
      <c r="O44" s="21">
        <f t="shared" si="1"/>
        <v>4390.2243423680447</v>
      </c>
      <c r="P44" s="21">
        <f t="shared" si="1"/>
        <v>4261.1000970042787</v>
      </c>
      <c r="Q44" s="21">
        <f t="shared" si="1"/>
        <v>3228.106134094151</v>
      </c>
      <c r="R44" s="21">
        <f t="shared" si="1"/>
        <v>2517.9227845934374</v>
      </c>
    </row>
    <row r="45" spans="2:18" s="18" customFormat="1" ht="12.75" x14ac:dyDescent="0.2">
      <c r="B45" s="19" t="s">
        <v>144</v>
      </c>
      <c r="C45" s="20" t="s">
        <v>145</v>
      </c>
      <c r="D45" s="18">
        <v>2017</v>
      </c>
      <c r="E45" s="18" t="s">
        <v>11</v>
      </c>
      <c r="F45" s="83">
        <v>4000</v>
      </c>
      <c r="G45" s="21"/>
      <c r="H45" s="21"/>
      <c r="I45" s="21"/>
      <c r="J45" s="21"/>
      <c r="K45" s="21"/>
      <c r="L45" s="21"/>
      <c r="M45" s="21"/>
      <c r="N45" s="18" t="s">
        <v>23</v>
      </c>
      <c r="O45" s="21">
        <f t="shared" si="1"/>
        <v>3938.2894835948641</v>
      </c>
      <c r="P45" s="21">
        <f t="shared" si="1"/>
        <v>4713.0349557774598</v>
      </c>
      <c r="Q45" s="21">
        <f t="shared" si="1"/>
        <v>3486.354624821683</v>
      </c>
      <c r="R45" s="21">
        <f t="shared" si="1"/>
        <v>2840.7333980028529</v>
      </c>
    </row>
    <row r="46" spans="2:18" s="18" customFormat="1" ht="12.75" x14ac:dyDescent="0.2">
      <c r="B46" s="19" t="s">
        <v>144</v>
      </c>
      <c r="C46" s="20" t="s">
        <v>145</v>
      </c>
      <c r="D46" s="18">
        <v>2017</v>
      </c>
      <c r="E46" s="18" t="s">
        <v>15</v>
      </c>
      <c r="F46" s="83">
        <v>3680</v>
      </c>
      <c r="G46" s="21"/>
      <c r="M46" s="21"/>
      <c r="N46" s="18" t="s">
        <v>24</v>
      </c>
      <c r="O46" s="21">
        <f t="shared" si="1"/>
        <v>4002.8516062767471</v>
      </c>
      <c r="P46" s="21">
        <f t="shared" si="1"/>
        <v>4196.5379743223957</v>
      </c>
      <c r="Q46" s="21">
        <f t="shared" si="1"/>
        <v>3228.106134094151</v>
      </c>
      <c r="R46" s="21">
        <f t="shared" si="1"/>
        <v>2711.6091526390865</v>
      </c>
    </row>
    <row r="47" spans="2:18" s="18" customFormat="1" ht="13.5" thickBot="1" x14ac:dyDescent="0.25">
      <c r="B47" s="19" t="s">
        <v>144</v>
      </c>
      <c r="C47" s="20" t="s">
        <v>145</v>
      </c>
      <c r="D47" s="18">
        <v>2017</v>
      </c>
      <c r="E47" s="18" t="s">
        <v>16</v>
      </c>
      <c r="F47" s="83">
        <v>3680</v>
      </c>
      <c r="G47" s="21"/>
      <c r="M47" s="21"/>
      <c r="N47" s="18" t="s">
        <v>25</v>
      </c>
      <c r="O47" s="21">
        <f t="shared" si="1"/>
        <v>3615.4788701854491</v>
      </c>
      <c r="P47" s="21">
        <f t="shared" si="1"/>
        <v>4196.5379743223957</v>
      </c>
      <c r="Q47" s="21">
        <f t="shared" si="1"/>
        <v>3292.668256776034</v>
      </c>
      <c r="R47" s="21">
        <f t="shared" si="1"/>
        <v>2582.4849072753204</v>
      </c>
    </row>
    <row r="48" spans="2:18" s="18" customFormat="1" ht="13.5" thickTop="1" x14ac:dyDescent="0.2">
      <c r="B48" s="19" t="s">
        <v>144</v>
      </c>
      <c r="C48" s="20" t="s">
        <v>145</v>
      </c>
      <c r="D48" s="18">
        <v>2017</v>
      </c>
      <c r="E48" s="18" t="s">
        <v>17</v>
      </c>
      <c r="F48" s="83">
        <v>3680</v>
      </c>
      <c r="G48" s="21"/>
      <c r="M48" s="21"/>
      <c r="N48" s="29" t="s">
        <v>28</v>
      </c>
      <c r="O48" s="30">
        <f>+SUM(O36:O47)</f>
        <v>45258.047999999995</v>
      </c>
      <c r="P48" s="30">
        <f t="shared" ref="P48" si="2">+SUM(P36:P47)</f>
        <v>50939.5147960057</v>
      </c>
      <c r="Q48" s="30">
        <f>+SUM(Q36:Q47)</f>
        <v>40738.699412268186</v>
      </c>
      <c r="R48" s="30">
        <f>+SUM(R36:R47)</f>
        <v>38112.635072182595</v>
      </c>
    </row>
    <row r="49" spans="2:13" s="18" customFormat="1" ht="12.75" x14ac:dyDescent="0.2">
      <c r="B49" s="19" t="s">
        <v>144</v>
      </c>
      <c r="C49" s="20" t="s">
        <v>145</v>
      </c>
      <c r="D49" s="18">
        <v>2017</v>
      </c>
      <c r="E49" s="18" t="s">
        <v>18</v>
      </c>
      <c r="F49" s="83">
        <v>3537</v>
      </c>
      <c r="G49" s="21"/>
      <c r="M49" s="21"/>
    </row>
    <row r="50" spans="2:13" s="18" customFormat="1" ht="12.75" x14ac:dyDescent="0.2">
      <c r="B50" s="19" t="s">
        <v>144</v>
      </c>
      <c r="C50" s="20" t="s">
        <v>145</v>
      </c>
      <c r="D50" s="18">
        <v>2017</v>
      </c>
      <c r="E50" s="18" t="s">
        <v>19</v>
      </c>
      <c r="F50" s="83">
        <v>4169</v>
      </c>
      <c r="G50" s="21"/>
      <c r="M50" s="21"/>
    </row>
    <row r="51" spans="2:13" s="18" customFormat="1" ht="12.75" x14ac:dyDescent="0.2">
      <c r="B51" s="19" t="s">
        <v>144</v>
      </c>
      <c r="C51" s="20" t="s">
        <v>145</v>
      </c>
      <c r="D51" s="18">
        <v>2017</v>
      </c>
      <c r="E51" s="18" t="s">
        <v>20</v>
      </c>
      <c r="F51" s="83">
        <v>7760</v>
      </c>
      <c r="G51" s="21"/>
      <c r="M51" s="21"/>
    </row>
    <row r="52" spans="2:13" s="18" customFormat="1" ht="12.75" x14ac:dyDescent="0.2">
      <c r="B52" s="19" t="s">
        <v>144</v>
      </c>
      <c r="C52" s="20" t="s">
        <v>145</v>
      </c>
      <c r="D52" s="18">
        <v>2017</v>
      </c>
      <c r="E52" s="18" t="s">
        <v>21</v>
      </c>
      <c r="F52" s="83">
        <v>3520</v>
      </c>
      <c r="G52" s="21"/>
      <c r="M52" s="21"/>
    </row>
    <row r="53" spans="2:13" s="18" customFormat="1" ht="12.75" x14ac:dyDescent="0.2">
      <c r="B53" s="19" t="s">
        <v>144</v>
      </c>
      <c r="C53" s="20" t="s">
        <v>145</v>
      </c>
      <c r="D53" s="18">
        <v>2017</v>
      </c>
      <c r="E53" s="18" t="s">
        <v>22</v>
      </c>
      <c r="F53" s="83">
        <v>3120</v>
      </c>
      <c r="G53" s="21"/>
      <c r="M53" s="21"/>
    </row>
    <row r="54" spans="2:13" s="18" customFormat="1" ht="12.75" x14ac:dyDescent="0.2">
      <c r="B54" s="19" t="s">
        <v>144</v>
      </c>
      <c r="C54" s="20" t="s">
        <v>145</v>
      </c>
      <c r="D54" s="18">
        <v>2017</v>
      </c>
      <c r="E54" s="18" t="s">
        <v>23</v>
      </c>
      <c r="F54" s="83">
        <v>3520</v>
      </c>
      <c r="G54" s="21"/>
      <c r="M54" s="21"/>
    </row>
    <row r="55" spans="2:13" s="18" customFormat="1" ht="12.75" x14ac:dyDescent="0.2">
      <c r="B55" s="19" t="s">
        <v>144</v>
      </c>
      <c r="C55" s="20" t="s">
        <v>145</v>
      </c>
      <c r="D55" s="18">
        <v>2017</v>
      </c>
      <c r="E55" s="18" t="s">
        <v>24</v>
      </c>
      <c r="F55" s="83">
        <v>3360</v>
      </c>
      <c r="G55" s="21"/>
      <c r="M55" s="21"/>
    </row>
    <row r="56" spans="2:13" s="18" customFormat="1" ht="12.75" x14ac:dyDescent="0.2">
      <c r="B56" s="19" t="s">
        <v>144</v>
      </c>
      <c r="C56" s="20" t="s">
        <v>145</v>
      </c>
      <c r="D56" s="18">
        <v>2017</v>
      </c>
      <c r="E56" s="18" t="s">
        <v>25</v>
      </c>
      <c r="F56" s="83">
        <v>3200</v>
      </c>
      <c r="G56" s="21"/>
      <c r="M56" s="21"/>
    </row>
    <row r="57" spans="2:13" s="18" customFormat="1" ht="12.75" x14ac:dyDescent="0.2"/>
    <row r="58" spans="2:13" s="18" customFormat="1" ht="12.75" x14ac:dyDescent="0.2"/>
    <row r="59" spans="2:13" s="18" customFormat="1" ht="12.75" x14ac:dyDescent="0.2"/>
    <row r="60" spans="2:13" s="18" customFormat="1" x14ac:dyDescent="0.25">
      <c r="B60"/>
      <c r="C60"/>
      <c r="D60"/>
      <c r="E60"/>
      <c r="F60"/>
    </row>
    <row r="61" spans="2:13" s="18" customFormat="1" x14ac:dyDescent="0.25">
      <c r="B61"/>
      <c r="C61"/>
      <c r="D61"/>
      <c r="E61"/>
      <c r="F61"/>
    </row>
    <row r="62" spans="2:13" s="18" customFormat="1" x14ac:dyDescent="0.25">
      <c r="B62"/>
      <c r="C62"/>
      <c r="D62"/>
      <c r="E62"/>
      <c r="F62"/>
    </row>
    <row r="63" spans="2:13" s="18" customFormat="1" x14ac:dyDescent="0.25">
      <c r="B63"/>
      <c r="C63"/>
      <c r="D63"/>
      <c r="E63"/>
      <c r="F63"/>
    </row>
    <row r="64" spans="2:13" s="18" customFormat="1" x14ac:dyDescent="0.25">
      <c r="B64"/>
      <c r="C64"/>
      <c r="D64"/>
      <c r="E64"/>
      <c r="F64"/>
    </row>
    <row r="65" spans="2:6" s="18" customFormat="1" x14ac:dyDescent="0.25">
      <c r="B65"/>
      <c r="C65"/>
      <c r="D65"/>
      <c r="E65"/>
      <c r="F65"/>
    </row>
    <row r="66" spans="2:6" s="18" customFormat="1" x14ac:dyDescent="0.25">
      <c r="B66"/>
      <c r="C66"/>
      <c r="D66"/>
      <c r="E66"/>
      <c r="F66"/>
    </row>
    <row r="67" spans="2:6" s="18" customFormat="1" x14ac:dyDescent="0.25">
      <c r="B67"/>
      <c r="C67"/>
      <c r="D67"/>
      <c r="E67"/>
      <c r="F67"/>
    </row>
    <row r="68" spans="2:6" s="18" customFormat="1" x14ac:dyDescent="0.25">
      <c r="B68"/>
      <c r="C68"/>
      <c r="D68"/>
      <c r="E68"/>
      <c r="F68"/>
    </row>
    <row r="69" spans="2:6" s="18" customFormat="1" x14ac:dyDescent="0.25">
      <c r="B69"/>
      <c r="C69"/>
      <c r="D69"/>
      <c r="E69"/>
      <c r="F69"/>
    </row>
    <row r="70" spans="2:6" s="18" customFormat="1" x14ac:dyDescent="0.25">
      <c r="B70"/>
      <c r="C70"/>
      <c r="D70"/>
      <c r="E70"/>
      <c r="F70"/>
    </row>
    <row r="71" spans="2:6" s="18" customFormat="1" x14ac:dyDescent="0.25">
      <c r="B71"/>
      <c r="C71"/>
      <c r="D71"/>
      <c r="E71"/>
      <c r="F71"/>
    </row>
    <row r="72" spans="2:6" s="18" customFormat="1" x14ac:dyDescent="0.25">
      <c r="B72"/>
      <c r="C72"/>
      <c r="D72"/>
      <c r="E72"/>
      <c r="F72"/>
    </row>
    <row r="73" spans="2:6" s="18" customFormat="1" x14ac:dyDescent="0.25">
      <c r="B73"/>
      <c r="C73"/>
      <c r="D73"/>
      <c r="E73"/>
      <c r="F73"/>
    </row>
    <row r="74" spans="2:6" s="18" customFormat="1" x14ac:dyDescent="0.25">
      <c r="B74"/>
      <c r="C74"/>
      <c r="D74"/>
      <c r="E74"/>
      <c r="F74"/>
    </row>
    <row r="75" spans="2:6" s="18" customFormat="1" x14ac:dyDescent="0.25">
      <c r="B75"/>
      <c r="C75"/>
      <c r="D75"/>
      <c r="E75"/>
      <c r="F75"/>
    </row>
    <row r="76" spans="2:6" s="18" customFormat="1" x14ac:dyDescent="0.25">
      <c r="B76"/>
      <c r="C76"/>
      <c r="D76"/>
      <c r="E76"/>
      <c r="F76"/>
    </row>
    <row r="77" spans="2:6" s="18" customFormat="1" x14ac:dyDescent="0.25">
      <c r="B77"/>
      <c r="C77"/>
      <c r="D77"/>
      <c r="E77"/>
      <c r="F77"/>
    </row>
    <row r="78" spans="2:6" s="18" customFormat="1" x14ac:dyDescent="0.25">
      <c r="B78"/>
      <c r="C78"/>
      <c r="D78"/>
      <c r="E78"/>
      <c r="F78"/>
    </row>
    <row r="79" spans="2:6" s="18" customFormat="1" x14ac:dyDescent="0.25">
      <c r="B79"/>
      <c r="C79"/>
      <c r="D79"/>
      <c r="E79"/>
      <c r="F79"/>
    </row>
    <row r="80" spans="2:6" s="18" customFormat="1" x14ac:dyDescent="0.25">
      <c r="B80"/>
      <c r="C80"/>
      <c r="D80"/>
      <c r="E80"/>
      <c r="F80"/>
    </row>
    <row r="81" spans="2:6" s="18" customFormat="1" x14ac:dyDescent="0.25">
      <c r="B81"/>
      <c r="C81"/>
      <c r="D81"/>
      <c r="E81"/>
      <c r="F81"/>
    </row>
    <row r="82" spans="2:6" s="18" customFormat="1" x14ac:dyDescent="0.25">
      <c r="B82"/>
      <c r="C82"/>
      <c r="D82"/>
      <c r="E82"/>
      <c r="F82"/>
    </row>
    <row r="83" spans="2:6" s="18" customFormat="1" x14ac:dyDescent="0.25">
      <c r="B83"/>
      <c r="C83"/>
      <c r="D83"/>
      <c r="E83"/>
      <c r="F83"/>
    </row>
    <row r="84" spans="2:6" s="18" customFormat="1" x14ac:dyDescent="0.25">
      <c r="B84"/>
      <c r="C84"/>
      <c r="D84"/>
      <c r="E84"/>
      <c r="F84"/>
    </row>
    <row r="85" spans="2:6" s="18" customFormat="1" x14ac:dyDescent="0.25">
      <c r="B85"/>
      <c r="C85"/>
      <c r="D85"/>
      <c r="E85"/>
      <c r="F85"/>
    </row>
    <row r="86" spans="2:6" s="18" customFormat="1" x14ac:dyDescent="0.25">
      <c r="B86"/>
      <c r="C86"/>
      <c r="D86"/>
      <c r="E86"/>
      <c r="F86"/>
    </row>
    <row r="87" spans="2:6" s="18" customFormat="1" x14ac:dyDescent="0.25">
      <c r="B87"/>
      <c r="C87"/>
      <c r="D87"/>
      <c r="E87"/>
      <c r="F87"/>
    </row>
    <row r="88" spans="2:6" s="18" customFormat="1" x14ac:dyDescent="0.25">
      <c r="B88"/>
      <c r="C88"/>
      <c r="D88"/>
      <c r="E88"/>
      <c r="F88"/>
    </row>
    <row r="89" spans="2:6" s="18" customFormat="1" x14ac:dyDescent="0.25">
      <c r="B89"/>
      <c r="C89"/>
      <c r="D89"/>
      <c r="E89"/>
      <c r="F89"/>
    </row>
    <row r="90" spans="2:6" s="18" customFormat="1" x14ac:dyDescent="0.25">
      <c r="B90"/>
      <c r="C90"/>
      <c r="D90"/>
      <c r="E90"/>
      <c r="F90"/>
    </row>
    <row r="91" spans="2:6" s="18" customFormat="1" x14ac:dyDescent="0.25">
      <c r="B91"/>
      <c r="C91"/>
      <c r="D91"/>
      <c r="E91"/>
      <c r="F91"/>
    </row>
    <row r="92" spans="2:6" s="18" customFormat="1" x14ac:dyDescent="0.25">
      <c r="B92"/>
      <c r="C92"/>
      <c r="D92"/>
      <c r="E92"/>
      <c r="F92"/>
    </row>
    <row r="93" spans="2:6" s="18" customFormat="1" x14ac:dyDescent="0.25">
      <c r="B93"/>
      <c r="C93"/>
      <c r="D93"/>
      <c r="E93"/>
      <c r="F93"/>
    </row>
    <row r="94" spans="2:6" s="18" customFormat="1" x14ac:dyDescent="0.25">
      <c r="B94"/>
      <c r="C94"/>
      <c r="D94"/>
      <c r="E94"/>
      <c r="F94"/>
    </row>
    <row r="95" spans="2:6" s="18" customFormat="1" x14ac:dyDescent="0.25">
      <c r="B95"/>
      <c r="C95"/>
      <c r="D95"/>
      <c r="E95"/>
      <c r="F95"/>
    </row>
    <row r="96" spans="2:6" s="18" customFormat="1" x14ac:dyDescent="0.25">
      <c r="B96"/>
      <c r="C96"/>
      <c r="D96"/>
      <c r="E96"/>
      <c r="F96"/>
    </row>
    <row r="97" spans="2:19" s="18" customFormat="1" x14ac:dyDescent="0.25">
      <c r="B97"/>
      <c r="C97"/>
      <c r="D97"/>
      <c r="E97"/>
      <c r="F97"/>
    </row>
    <row r="98" spans="2:19" s="18" customFormat="1" x14ac:dyDescent="0.25">
      <c r="B98"/>
      <c r="C98"/>
      <c r="D98"/>
      <c r="E98"/>
      <c r="F98"/>
      <c r="P98"/>
      <c r="Q98"/>
      <c r="R98"/>
    </row>
    <row r="99" spans="2:19" s="18" customFormat="1" x14ac:dyDescent="0.25">
      <c r="B99"/>
      <c r="C99"/>
      <c r="D99"/>
      <c r="E99"/>
      <c r="F99"/>
      <c r="P99"/>
      <c r="Q99"/>
      <c r="R99"/>
    </row>
    <row r="100" spans="2:19" s="18" customFormat="1" x14ac:dyDescent="0.25">
      <c r="B100"/>
      <c r="C100"/>
      <c r="D100"/>
      <c r="E100"/>
      <c r="F100"/>
      <c r="P100"/>
      <c r="Q100"/>
      <c r="R100"/>
    </row>
    <row r="101" spans="2:19" s="18" customFormat="1" x14ac:dyDescent="0.25">
      <c r="B101"/>
      <c r="C101"/>
      <c r="D101"/>
      <c r="E101"/>
      <c r="F101"/>
      <c r="P101"/>
      <c r="Q101"/>
      <c r="R101"/>
    </row>
    <row r="102" spans="2:19" s="18" customFormat="1" x14ac:dyDescent="0.25">
      <c r="B102"/>
      <c r="C102"/>
      <c r="D102"/>
      <c r="E102"/>
      <c r="F102"/>
      <c r="P102"/>
      <c r="Q102"/>
      <c r="R102"/>
      <c r="S102"/>
    </row>
    <row r="103" spans="2:19" s="18" customFormat="1" x14ac:dyDescent="0.25">
      <c r="B103"/>
      <c r="C103"/>
      <c r="D103"/>
      <c r="E103"/>
      <c r="F103"/>
      <c r="P103"/>
      <c r="Q103"/>
      <c r="R103"/>
      <c r="S103"/>
    </row>
    <row r="104" spans="2:19" s="18" customFormat="1" x14ac:dyDescent="0.25">
      <c r="B104"/>
      <c r="C104"/>
      <c r="D104"/>
      <c r="E104"/>
      <c r="F104"/>
      <c r="P104"/>
      <c r="Q104"/>
      <c r="R104"/>
      <c r="S104"/>
    </row>
    <row r="105" spans="2:19" s="18" customFormat="1" x14ac:dyDescent="0.25">
      <c r="B105"/>
      <c r="C105"/>
      <c r="D105"/>
      <c r="E105"/>
      <c r="F105"/>
      <c r="P105"/>
      <c r="Q105"/>
      <c r="R105"/>
      <c r="S105"/>
    </row>
    <row r="106" spans="2:19" s="18" customFormat="1" x14ac:dyDescent="0.25">
      <c r="B106"/>
      <c r="C106"/>
      <c r="D106"/>
      <c r="E106"/>
      <c r="F106"/>
      <c r="P106"/>
      <c r="Q106"/>
      <c r="R106"/>
      <c r="S106"/>
    </row>
    <row r="107" spans="2:19" s="18" customFormat="1" x14ac:dyDescent="0.25">
      <c r="B107"/>
      <c r="C107"/>
      <c r="D107"/>
      <c r="E107"/>
      <c r="F107"/>
      <c r="P107"/>
      <c r="Q107"/>
      <c r="R107"/>
      <c r="S107"/>
    </row>
  </sheetData>
  <sheetProtection algorithmName="SHA-512" hashValue="+n7GHo9Q5vqwL8TL+qRW+UTvmf2CPF7CQzBF7fn28L2UVOEmj/kL+9cOS8IOQ0l0x/K+pF19eJTy2vAWhSBiaA==" saltValue="pl9LyvCMPSGqq5izZvznIg==" spinCount="100000" sheet="1" objects="1" scenarios="1"/>
  <mergeCells count="4">
    <mergeCell ref="C2:P2"/>
    <mergeCell ref="C4:R4"/>
    <mergeCell ref="C5:R5"/>
    <mergeCell ref="S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92"/>
  <sheetViews>
    <sheetView showGridLines="0" workbookViewId="0">
      <selection activeCell="F16" sqref="F16"/>
    </sheetView>
  </sheetViews>
  <sheetFormatPr baseColWidth="10" defaultRowHeight="15" x14ac:dyDescent="0.25"/>
  <cols>
    <col min="1" max="1" width="0.85546875" customWidth="1"/>
    <col min="2" max="2" width="18.7109375" bestFit="1" customWidth="1"/>
    <col min="3" max="3" width="8.85546875" bestFit="1" customWidth="1"/>
    <col min="4" max="4" width="6.42578125" bestFit="1" customWidth="1"/>
    <col min="5" max="5" width="9.7109375" bestFit="1" customWidth="1"/>
    <col min="6" max="6" width="12.85546875" bestFit="1" customWidth="1"/>
    <col min="7" max="7" width="2.140625" customWidth="1"/>
    <col min="8" max="8" width="10.85546875" style="18" customWidth="1"/>
    <col min="9" max="9" width="10.85546875" style="18" bestFit="1" customWidth="1"/>
    <col min="10" max="10" width="12.85546875" style="45" customWidth="1"/>
    <col min="11" max="11" width="10" style="18" customWidth="1"/>
    <col min="12" max="12" width="12.85546875" style="18" bestFit="1" customWidth="1"/>
    <col min="13" max="13" width="8.7109375" style="21" bestFit="1" customWidth="1"/>
    <col min="14" max="14" width="2.140625" style="18" customWidth="1"/>
    <col min="15" max="15" width="17.85546875" style="18" customWidth="1"/>
    <col min="16" max="16" width="20.28515625" style="18" customWidth="1"/>
    <col min="17" max="17" width="8.85546875" style="18" bestFit="1" customWidth="1"/>
    <col min="18" max="18" width="10.7109375" style="18" bestFit="1" customWidth="1"/>
    <col min="19" max="19" width="8.85546875" style="18" bestFit="1" customWidth="1"/>
    <col min="21" max="21" width="12.42578125" bestFit="1" customWidth="1"/>
  </cols>
  <sheetData>
    <row r="1" spans="2:19" ht="15.75" thickBot="1" x14ac:dyDescent="0.3"/>
    <row r="2" spans="2:19" s="1" customFormat="1" ht="94.5" customHeight="1" thickBot="1" x14ac:dyDescent="0.3">
      <c r="B2" s="2"/>
      <c r="C2" s="138" t="s">
        <v>157</v>
      </c>
      <c r="D2" s="138"/>
      <c r="E2" s="138"/>
      <c r="F2" s="138"/>
      <c r="G2" s="138"/>
      <c r="H2" s="138"/>
      <c r="I2" s="138"/>
      <c r="J2" s="139"/>
      <c r="K2" s="138"/>
      <c r="L2" s="138"/>
      <c r="M2" s="138"/>
      <c r="N2" s="138"/>
      <c r="O2" s="138"/>
      <c r="P2" s="138"/>
      <c r="Q2" s="138"/>
      <c r="R2" s="138"/>
      <c r="S2" s="4"/>
    </row>
    <row r="4" spans="2:19" s="18" customFormat="1" ht="15" customHeight="1" x14ac:dyDescent="0.2">
      <c r="B4" s="49" t="s">
        <v>5</v>
      </c>
      <c r="C4" s="148" t="s">
        <v>151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</row>
    <row r="5" spans="2:19" s="18" customFormat="1" ht="15" customHeight="1" x14ac:dyDescent="0.2">
      <c r="B5" s="49" t="s">
        <v>31</v>
      </c>
      <c r="C5" s="148" t="s">
        <v>83</v>
      </c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50"/>
    </row>
    <row r="6" spans="2:19" s="18" customFormat="1" ht="12.75" x14ac:dyDescent="0.2">
      <c r="C6" s="20"/>
      <c r="J6" s="45"/>
      <c r="M6" s="21"/>
    </row>
    <row r="7" spans="2:19" s="18" customFormat="1" ht="12.75" x14ac:dyDescent="0.2">
      <c r="B7" s="140" t="s">
        <v>158</v>
      </c>
      <c r="C7" s="140"/>
      <c r="D7" s="140"/>
      <c r="E7" s="140"/>
      <c r="F7" s="140"/>
      <c r="H7" s="140" t="s">
        <v>104</v>
      </c>
      <c r="I7" s="140"/>
      <c r="J7" s="141"/>
      <c r="K7" s="140"/>
      <c r="L7" s="140"/>
      <c r="M7" s="140"/>
      <c r="O7" s="26" t="s">
        <v>3</v>
      </c>
      <c r="P7" s="50">
        <v>2014</v>
      </c>
    </row>
    <row r="8" spans="2:19" s="18" customFormat="1" ht="12.75" x14ac:dyDescent="0.2">
      <c r="B8" s="104" t="s">
        <v>1</v>
      </c>
      <c r="C8" s="59" t="s">
        <v>2</v>
      </c>
      <c r="D8" s="59" t="s">
        <v>3</v>
      </c>
      <c r="E8" s="59" t="s">
        <v>4</v>
      </c>
      <c r="F8" s="95" t="s">
        <v>12</v>
      </c>
      <c r="G8" s="44"/>
      <c r="H8" s="40" t="s">
        <v>100</v>
      </c>
      <c r="I8" s="40" t="s">
        <v>103</v>
      </c>
      <c r="J8" s="46" t="s">
        <v>115</v>
      </c>
      <c r="K8" s="40" t="s">
        <v>101</v>
      </c>
      <c r="L8" s="40" t="s">
        <v>102</v>
      </c>
      <c r="M8" s="48" t="s">
        <v>3</v>
      </c>
      <c r="P8" s="45"/>
      <c r="Q8" s="51"/>
    </row>
    <row r="9" spans="2:19" s="18" customFormat="1" ht="12.75" x14ac:dyDescent="0.2">
      <c r="B9" s="110" t="s">
        <v>165</v>
      </c>
      <c r="C9" s="111" t="s">
        <v>164</v>
      </c>
      <c r="D9" s="112">
        <v>2014</v>
      </c>
      <c r="E9" s="112" t="s">
        <v>11</v>
      </c>
      <c r="F9" s="103">
        <v>1602</v>
      </c>
      <c r="G9" s="21"/>
      <c r="H9" s="21" t="s">
        <v>152</v>
      </c>
      <c r="I9" s="21" t="s">
        <v>153</v>
      </c>
      <c r="J9" s="45">
        <v>54</v>
      </c>
      <c r="K9" s="21">
        <v>28</v>
      </c>
      <c r="L9" s="21" t="s">
        <v>159</v>
      </c>
      <c r="M9" s="21">
        <v>2014</v>
      </c>
      <c r="O9" s="26" t="s">
        <v>103</v>
      </c>
      <c r="P9" s="26" t="s">
        <v>115</v>
      </c>
      <c r="Q9" s="52" t="s">
        <v>114</v>
      </c>
      <c r="R9" s="53" t="s">
        <v>116</v>
      </c>
    </row>
    <row r="10" spans="2:19" s="18" customFormat="1" ht="12.75" x14ac:dyDescent="0.2">
      <c r="B10" s="110" t="s">
        <v>165</v>
      </c>
      <c r="C10" s="111" t="s">
        <v>164</v>
      </c>
      <c r="D10" s="112">
        <v>2014</v>
      </c>
      <c r="E10" s="112" t="s">
        <v>15</v>
      </c>
      <c r="F10" s="103">
        <v>1240</v>
      </c>
      <c r="G10" s="21"/>
      <c r="H10" s="21" t="s">
        <v>66</v>
      </c>
      <c r="I10" s="21" t="s">
        <v>67</v>
      </c>
      <c r="J10" s="45">
        <v>32</v>
      </c>
      <c r="K10" s="21">
        <v>2</v>
      </c>
      <c r="L10" s="21" t="s">
        <v>159</v>
      </c>
      <c r="M10" s="21">
        <v>2014</v>
      </c>
      <c r="O10" s="54" t="s">
        <v>73</v>
      </c>
      <c r="P10" s="45">
        <v>3</v>
      </c>
      <c r="Q10" s="21">
        <v>9</v>
      </c>
      <c r="R10" s="45">
        <f>+P10*Q10</f>
        <v>27</v>
      </c>
      <c r="S10" s="21"/>
    </row>
    <row r="11" spans="2:19" s="18" customFormat="1" ht="12.75" x14ac:dyDescent="0.2">
      <c r="B11" s="110" t="s">
        <v>165</v>
      </c>
      <c r="C11" s="111" t="s">
        <v>164</v>
      </c>
      <c r="D11" s="112">
        <v>2014</v>
      </c>
      <c r="E11" s="112" t="s">
        <v>16</v>
      </c>
      <c r="F11" s="103">
        <v>1163</v>
      </c>
      <c r="G11" s="21"/>
      <c r="H11" s="21" t="s">
        <v>70</v>
      </c>
      <c r="I11" s="21" t="s">
        <v>71</v>
      </c>
      <c r="J11" s="45">
        <v>11</v>
      </c>
      <c r="K11" s="21">
        <v>2</v>
      </c>
      <c r="L11" s="21" t="s">
        <v>159</v>
      </c>
      <c r="M11" s="21">
        <v>2014</v>
      </c>
      <c r="O11" s="54"/>
      <c r="P11" s="45">
        <v>7</v>
      </c>
      <c r="Q11" s="21">
        <v>3</v>
      </c>
      <c r="R11" s="45">
        <f t="shared" ref="R11:R24" si="0">+P11*Q11</f>
        <v>21</v>
      </c>
      <c r="S11" s="21"/>
    </row>
    <row r="12" spans="2:19" s="18" customFormat="1" ht="12.75" x14ac:dyDescent="0.2">
      <c r="B12" s="110" t="s">
        <v>165</v>
      </c>
      <c r="C12" s="111" t="s">
        <v>164</v>
      </c>
      <c r="D12" s="112">
        <v>2014</v>
      </c>
      <c r="E12" s="112" t="s">
        <v>17</v>
      </c>
      <c r="F12" s="103">
        <v>0</v>
      </c>
      <c r="G12" s="21"/>
      <c r="H12" s="21" t="s">
        <v>70</v>
      </c>
      <c r="I12" s="21" t="s">
        <v>71</v>
      </c>
      <c r="J12" s="45">
        <v>25</v>
      </c>
      <c r="K12" s="21">
        <v>37</v>
      </c>
      <c r="L12" s="21" t="s">
        <v>159</v>
      </c>
      <c r="M12" s="21">
        <v>2014</v>
      </c>
      <c r="O12" s="54"/>
      <c r="P12" s="45">
        <v>2</v>
      </c>
      <c r="Q12" s="21">
        <v>4</v>
      </c>
      <c r="R12" s="45">
        <f t="shared" si="0"/>
        <v>8</v>
      </c>
      <c r="S12" s="21"/>
    </row>
    <row r="13" spans="2:19" s="18" customFormat="1" ht="12.75" x14ac:dyDescent="0.2">
      <c r="B13" s="110" t="s">
        <v>165</v>
      </c>
      <c r="C13" s="111" t="s">
        <v>164</v>
      </c>
      <c r="D13" s="112">
        <v>2014</v>
      </c>
      <c r="E13" s="112" t="s">
        <v>18</v>
      </c>
      <c r="F13" s="103">
        <v>1529</v>
      </c>
      <c r="G13" s="21"/>
      <c r="H13" s="21" t="s">
        <v>70</v>
      </c>
      <c r="I13" s="21" t="s">
        <v>73</v>
      </c>
      <c r="J13" s="45">
        <v>2</v>
      </c>
      <c r="K13" s="21">
        <v>4</v>
      </c>
      <c r="L13" s="21" t="s">
        <v>159</v>
      </c>
      <c r="M13" s="21">
        <v>2014</v>
      </c>
      <c r="O13" s="54" t="s">
        <v>71</v>
      </c>
      <c r="P13" s="45">
        <v>11</v>
      </c>
      <c r="Q13" s="21">
        <v>374</v>
      </c>
      <c r="R13" s="45">
        <f t="shared" si="0"/>
        <v>4114</v>
      </c>
      <c r="S13" s="21"/>
    </row>
    <row r="14" spans="2:19" s="18" customFormat="1" ht="12.75" x14ac:dyDescent="0.2">
      <c r="B14" s="110" t="s">
        <v>165</v>
      </c>
      <c r="C14" s="111" t="s">
        <v>164</v>
      </c>
      <c r="D14" s="112">
        <v>2014</v>
      </c>
      <c r="E14" s="112" t="s">
        <v>19</v>
      </c>
      <c r="F14" s="103">
        <v>1181</v>
      </c>
      <c r="G14" s="21"/>
      <c r="H14" s="21" t="s">
        <v>70</v>
      </c>
      <c r="I14" s="21" t="s">
        <v>73</v>
      </c>
      <c r="J14" s="45">
        <v>3</v>
      </c>
      <c r="K14" s="21">
        <v>9</v>
      </c>
      <c r="L14" s="21" t="s">
        <v>159</v>
      </c>
      <c r="M14" s="21">
        <v>2014</v>
      </c>
      <c r="O14" s="54"/>
      <c r="P14" s="45">
        <v>20</v>
      </c>
      <c r="Q14" s="21">
        <v>108</v>
      </c>
      <c r="R14" s="45">
        <f t="shared" si="0"/>
        <v>2160</v>
      </c>
      <c r="S14" s="21"/>
    </row>
    <row r="15" spans="2:19" s="18" customFormat="1" ht="12.75" x14ac:dyDescent="0.2">
      <c r="B15" s="110" t="s">
        <v>165</v>
      </c>
      <c r="C15" s="111" t="s">
        <v>164</v>
      </c>
      <c r="D15" s="112">
        <v>2014</v>
      </c>
      <c r="E15" s="112" t="s">
        <v>20</v>
      </c>
      <c r="F15" s="103">
        <v>1116</v>
      </c>
      <c r="G15" s="21"/>
      <c r="H15" s="21" t="s">
        <v>129</v>
      </c>
      <c r="I15" s="21" t="s">
        <v>75</v>
      </c>
      <c r="J15" s="45">
        <v>50</v>
      </c>
      <c r="K15" s="21">
        <v>3</v>
      </c>
      <c r="L15" s="21" t="s">
        <v>159</v>
      </c>
      <c r="M15" s="21">
        <v>2014</v>
      </c>
      <c r="O15" s="54"/>
      <c r="P15" s="45">
        <v>25</v>
      </c>
      <c r="Q15" s="21">
        <v>114</v>
      </c>
      <c r="R15" s="45">
        <f t="shared" si="0"/>
        <v>2850</v>
      </c>
      <c r="S15" s="21"/>
    </row>
    <row r="16" spans="2:19" s="18" customFormat="1" ht="12.75" x14ac:dyDescent="0.2">
      <c r="B16" s="110" t="s">
        <v>165</v>
      </c>
      <c r="C16" s="111" t="s">
        <v>164</v>
      </c>
      <c r="D16" s="112">
        <v>2014</v>
      </c>
      <c r="E16" s="112" t="s">
        <v>21</v>
      </c>
      <c r="F16" s="103">
        <v>1154</v>
      </c>
      <c r="G16" s="21"/>
      <c r="H16" s="21" t="s">
        <v>87</v>
      </c>
      <c r="I16" s="21" t="s">
        <v>88</v>
      </c>
      <c r="J16" s="45">
        <v>150</v>
      </c>
      <c r="K16" s="21">
        <v>4</v>
      </c>
      <c r="L16" s="21" t="s">
        <v>159</v>
      </c>
      <c r="M16" s="21">
        <v>2014</v>
      </c>
      <c r="O16" s="54"/>
      <c r="P16" s="45">
        <v>8</v>
      </c>
      <c r="Q16" s="21">
        <v>73</v>
      </c>
      <c r="R16" s="45">
        <f t="shared" si="0"/>
        <v>584</v>
      </c>
      <c r="S16" s="21"/>
    </row>
    <row r="17" spans="2:19" s="18" customFormat="1" ht="12.75" x14ac:dyDescent="0.2">
      <c r="B17" s="110" t="s">
        <v>165</v>
      </c>
      <c r="C17" s="111" t="s">
        <v>164</v>
      </c>
      <c r="D17" s="112">
        <v>2014</v>
      </c>
      <c r="E17" s="112" t="s">
        <v>22</v>
      </c>
      <c r="F17" s="103">
        <v>1146</v>
      </c>
      <c r="G17" s="21"/>
      <c r="H17" s="21" t="s">
        <v>154</v>
      </c>
      <c r="I17" s="21" t="s">
        <v>73</v>
      </c>
      <c r="J17" s="45">
        <v>7</v>
      </c>
      <c r="K17" s="21">
        <v>0</v>
      </c>
      <c r="L17" s="21" t="s">
        <v>159</v>
      </c>
      <c r="M17" s="21">
        <v>2014</v>
      </c>
      <c r="O17" s="54"/>
      <c r="P17" s="45">
        <v>15</v>
      </c>
      <c r="Q17" s="21">
        <v>55</v>
      </c>
      <c r="R17" s="45">
        <f t="shared" si="0"/>
        <v>825</v>
      </c>
      <c r="S17" s="21"/>
    </row>
    <row r="18" spans="2:19" s="18" customFormat="1" ht="12.75" x14ac:dyDescent="0.2">
      <c r="B18" s="110" t="s">
        <v>165</v>
      </c>
      <c r="C18" s="111" t="s">
        <v>164</v>
      </c>
      <c r="D18" s="112">
        <v>2014</v>
      </c>
      <c r="E18" s="112" t="s">
        <v>23</v>
      </c>
      <c r="F18" s="103">
        <v>1049</v>
      </c>
      <c r="G18" s="21"/>
      <c r="H18" s="21" t="s">
        <v>70</v>
      </c>
      <c r="I18" s="21" t="s">
        <v>71</v>
      </c>
      <c r="J18" s="45">
        <v>8</v>
      </c>
      <c r="K18" s="21">
        <v>0</v>
      </c>
      <c r="L18" s="21" t="s">
        <v>159</v>
      </c>
      <c r="M18" s="21">
        <v>2014</v>
      </c>
      <c r="O18" s="54" t="s">
        <v>75</v>
      </c>
      <c r="P18" s="45">
        <v>50</v>
      </c>
      <c r="Q18" s="21">
        <v>39</v>
      </c>
      <c r="R18" s="45">
        <f t="shared" si="0"/>
        <v>1950</v>
      </c>
      <c r="S18" s="21"/>
    </row>
    <row r="19" spans="2:19" s="18" customFormat="1" ht="12.75" x14ac:dyDescent="0.2">
      <c r="B19" s="110" t="s">
        <v>165</v>
      </c>
      <c r="C19" s="111" t="s">
        <v>164</v>
      </c>
      <c r="D19" s="112">
        <v>2014</v>
      </c>
      <c r="E19" s="112" t="s">
        <v>24</v>
      </c>
      <c r="F19" s="103">
        <v>1062</v>
      </c>
      <c r="G19" s="21"/>
      <c r="H19" s="21" t="s">
        <v>70</v>
      </c>
      <c r="I19" s="21" t="s">
        <v>71</v>
      </c>
      <c r="J19" s="45">
        <v>15</v>
      </c>
      <c r="K19" s="21">
        <v>0</v>
      </c>
      <c r="L19" s="21" t="s">
        <v>159</v>
      </c>
      <c r="M19" s="21">
        <v>2014</v>
      </c>
      <c r="O19" s="54" t="s">
        <v>67</v>
      </c>
      <c r="P19" s="45">
        <v>17</v>
      </c>
      <c r="Q19" s="21">
        <v>1</v>
      </c>
      <c r="R19" s="45">
        <f t="shared" si="0"/>
        <v>17</v>
      </c>
      <c r="S19" s="21"/>
    </row>
    <row r="20" spans="2:19" s="18" customFormat="1" ht="12.75" x14ac:dyDescent="0.2">
      <c r="B20" s="110" t="s">
        <v>165</v>
      </c>
      <c r="C20" s="111" t="s">
        <v>164</v>
      </c>
      <c r="D20" s="112">
        <v>2014</v>
      </c>
      <c r="E20" s="112" t="s">
        <v>25</v>
      </c>
      <c r="F20" s="103">
        <v>1024</v>
      </c>
      <c r="G20" s="21"/>
      <c r="H20" s="21" t="s">
        <v>70</v>
      </c>
      <c r="I20" s="21" t="s">
        <v>71</v>
      </c>
      <c r="J20" s="45">
        <v>20</v>
      </c>
      <c r="K20" s="21">
        <v>0</v>
      </c>
      <c r="L20" s="21" t="s">
        <v>159</v>
      </c>
      <c r="M20" s="21">
        <v>2014</v>
      </c>
      <c r="O20" s="54"/>
      <c r="P20" s="45">
        <v>32</v>
      </c>
      <c r="Q20" s="21">
        <v>77</v>
      </c>
      <c r="R20" s="45">
        <f t="shared" si="0"/>
        <v>2464</v>
      </c>
      <c r="S20" s="21"/>
    </row>
    <row r="21" spans="2:19" s="18" customFormat="1" ht="12.75" x14ac:dyDescent="0.2">
      <c r="B21" s="110" t="s">
        <v>165</v>
      </c>
      <c r="C21" s="111" t="s">
        <v>164</v>
      </c>
      <c r="D21" s="112">
        <v>2015</v>
      </c>
      <c r="E21" s="112" t="s">
        <v>11</v>
      </c>
      <c r="F21" s="103">
        <v>1111</v>
      </c>
      <c r="G21" s="21"/>
      <c r="H21" s="21" t="s">
        <v>91</v>
      </c>
      <c r="I21" s="21" t="s">
        <v>92</v>
      </c>
      <c r="J21" s="45">
        <v>100</v>
      </c>
      <c r="K21" s="21">
        <v>0</v>
      </c>
      <c r="L21" s="21" t="s">
        <v>159</v>
      </c>
      <c r="M21" s="21">
        <v>2014</v>
      </c>
      <c r="O21" s="54" t="s">
        <v>153</v>
      </c>
      <c r="P21" s="45">
        <v>54</v>
      </c>
      <c r="Q21" s="21">
        <v>28</v>
      </c>
      <c r="R21" s="45">
        <f t="shared" si="0"/>
        <v>1512</v>
      </c>
      <c r="S21" s="21"/>
    </row>
    <row r="22" spans="2:19" s="18" customFormat="1" ht="12.75" x14ac:dyDescent="0.2">
      <c r="B22" s="110" t="s">
        <v>165</v>
      </c>
      <c r="C22" s="111" t="s">
        <v>164</v>
      </c>
      <c r="D22" s="112">
        <v>2015</v>
      </c>
      <c r="E22" s="112" t="s">
        <v>15</v>
      </c>
      <c r="F22" s="103">
        <v>1111</v>
      </c>
      <c r="G22" s="21"/>
      <c r="H22" s="21" t="s">
        <v>155</v>
      </c>
      <c r="I22" s="21" t="s">
        <v>67</v>
      </c>
      <c r="J22" s="45">
        <v>17</v>
      </c>
      <c r="K22" s="21">
        <v>0</v>
      </c>
      <c r="L22" s="21" t="s">
        <v>159</v>
      </c>
      <c r="M22" s="21">
        <v>2014</v>
      </c>
      <c r="O22" s="54" t="s">
        <v>88</v>
      </c>
      <c r="P22" s="45">
        <v>150</v>
      </c>
      <c r="Q22" s="21">
        <v>10</v>
      </c>
      <c r="R22" s="45">
        <f t="shared" si="0"/>
        <v>1500</v>
      </c>
      <c r="S22" s="21"/>
    </row>
    <row r="23" spans="2:19" s="18" customFormat="1" ht="12.75" x14ac:dyDescent="0.2">
      <c r="B23" s="110" t="s">
        <v>165</v>
      </c>
      <c r="C23" s="111" t="s">
        <v>164</v>
      </c>
      <c r="D23" s="112">
        <v>2015</v>
      </c>
      <c r="E23" s="112" t="s">
        <v>16</v>
      </c>
      <c r="F23" s="103">
        <v>1043</v>
      </c>
      <c r="G23" s="21"/>
      <c r="H23" s="21" t="s">
        <v>130</v>
      </c>
      <c r="I23" s="21" t="s">
        <v>156</v>
      </c>
      <c r="J23" s="45">
        <v>70</v>
      </c>
      <c r="K23" s="21">
        <v>0</v>
      </c>
      <c r="L23" s="21" t="s">
        <v>159</v>
      </c>
      <c r="M23" s="21">
        <v>2014</v>
      </c>
      <c r="O23" s="54" t="s">
        <v>92</v>
      </c>
      <c r="P23" s="45">
        <v>100</v>
      </c>
      <c r="Q23" s="21">
        <v>1</v>
      </c>
      <c r="R23" s="45">
        <f t="shared" si="0"/>
        <v>100</v>
      </c>
      <c r="S23" s="21"/>
    </row>
    <row r="24" spans="2:19" s="18" customFormat="1" ht="13.5" thickBot="1" x14ac:dyDescent="0.25">
      <c r="B24" s="110" t="s">
        <v>165</v>
      </c>
      <c r="C24" s="111" t="s">
        <v>164</v>
      </c>
      <c r="D24" s="112">
        <v>2015</v>
      </c>
      <c r="E24" s="112" t="s">
        <v>17</v>
      </c>
      <c r="F24" s="103">
        <v>1018</v>
      </c>
      <c r="G24" s="21"/>
      <c r="H24" s="21" t="s">
        <v>152</v>
      </c>
      <c r="I24" s="21" t="s">
        <v>153</v>
      </c>
      <c r="J24" s="45">
        <v>54</v>
      </c>
      <c r="K24" s="21">
        <v>0</v>
      </c>
      <c r="L24" s="21" t="s">
        <v>160</v>
      </c>
      <c r="M24" s="21">
        <v>2014</v>
      </c>
      <c r="O24" s="54" t="s">
        <v>156</v>
      </c>
      <c r="P24" s="45">
        <v>70</v>
      </c>
      <c r="Q24" s="21">
        <v>16</v>
      </c>
      <c r="R24" s="45">
        <f t="shared" si="0"/>
        <v>1120</v>
      </c>
      <c r="S24" s="21"/>
    </row>
    <row r="25" spans="2:19" s="18" customFormat="1" ht="13.5" thickTop="1" x14ac:dyDescent="0.2">
      <c r="B25" s="110" t="s">
        <v>165</v>
      </c>
      <c r="C25" s="111" t="s">
        <v>164</v>
      </c>
      <c r="D25" s="112">
        <v>2015</v>
      </c>
      <c r="E25" s="112" t="s">
        <v>18</v>
      </c>
      <c r="F25" s="103">
        <v>1056</v>
      </c>
      <c r="G25" s="21"/>
      <c r="H25" s="21" t="s">
        <v>66</v>
      </c>
      <c r="I25" s="21" t="s">
        <v>67</v>
      </c>
      <c r="J25" s="45">
        <v>32</v>
      </c>
      <c r="K25" s="21">
        <v>36</v>
      </c>
      <c r="L25" s="21" t="s">
        <v>160</v>
      </c>
      <c r="M25" s="21">
        <v>2014</v>
      </c>
      <c r="O25" s="18" t="s">
        <v>28</v>
      </c>
      <c r="Q25" s="45">
        <v>912</v>
      </c>
      <c r="R25" s="55">
        <f>SUM(R10:R24)</f>
        <v>19252</v>
      </c>
      <c r="S25" s="21"/>
    </row>
    <row r="26" spans="2:19" s="18" customFormat="1" ht="12.75" x14ac:dyDescent="0.2">
      <c r="B26" s="110" t="s">
        <v>165</v>
      </c>
      <c r="C26" s="111" t="s">
        <v>164</v>
      </c>
      <c r="D26" s="112">
        <v>2015</v>
      </c>
      <c r="E26" s="112" t="s">
        <v>19</v>
      </c>
      <c r="F26" s="103">
        <v>1054</v>
      </c>
      <c r="G26" s="21"/>
      <c r="H26" s="21" t="s">
        <v>70</v>
      </c>
      <c r="I26" s="21" t="s">
        <v>71</v>
      </c>
      <c r="J26" s="45">
        <v>11</v>
      </c>
      <c r="K26" s="21">
        <v>312</v>
      </c>
      <c r="L26" s="21" t="s">
        <v>160</v>
      </c>
      <c r="M26" s="21">
        <v>2014</v>
      </c>
      <c r="O26" s="19" t="s">
        <v>117</v>
      </c>
      <c r="R26" s="56">
        <f>R25*144*0.02</f>
        <v>55445.760000000002</v>
      </c>
      <c r="S26" s="21"/>
    </row>
    <row r="27" spans="2:19" s="18" customFormat="1" x14ac:dyDescent="0.25">
      <c r="B27" s="110" t="s">
        <v>165</v>
      </c>
      <c r="C27" s="111" t="s">
        <v>164</v>
      </c>
      <c r="D27" s="112">
        <v>2015</v>
      </c>
      <c r="E27" s="112" t="s">
        <v>20</v>
      </c>
      <c r="F27" s="103">
        <v>1045</v>
      </c>
      <c r="G27" s="21"/>
      <c r="H27" s="21" t="s">
        <v>70</v>
      </c>
      <c r="I27" s="21" t="s">
        <v>71</v>
      </c>
      <c r="J27" s="45">
        <v>25</v>
      </c>
      <c r="K27" s="21">
        <v>0</v>
      </c>
      <c r="L27" s="21" t="s">
        <v>160</v>
      </c>
      <c r="M27" s="21">
        <v>2014</v>
      </c>
      <c r="O27"/>
      <c r="P27"/>
      <c r="Q27"/>
      <c r="R27" s="45"/>
      <c r="S27" s="21"/>
    </row>
    <row r="28" spans="2:19" s="18" customFormat="1" x14ac:dyDescent="0.25">
      <c r="B28" s="110" t="s">
        <v>165</v>
      </c>
      <c r="C28" s="111" t="s">
        <v>164</v>
      </c>
      <c r="D28" s="112">
        <v>2015</v>
      </c>
      <c r="E28" s="112" t="s">
        <v>21</v>
      </c>
      <c r="F28" s="103">
        <v>1119</v>
      </c>
      <c r="G28" s="21"/>
      <c r="H28" s="21" t="s">
        <v>70</v>
      </c>
      <c r="I28" s="21" t="s">
        <v>73</v>
      </c>
      <c r="J28" s="45">
        <v>2</v>
      </c>
      <c r="K28" s="18">
        <v>0</v>
      </c>
      <c r="L28" s="21" t="s">
        <v>160</v>
      </c>
      <c r="M28" s="21">
        <v>2014</v>
      </c>
      <c r="O28"/>
      <c r="P28"/>
      <c r="Q28"/>
      <c r="R28" s="45"/>
      <c r="S28" s="21"/>
    </row>
    <row r="29" spans="2:19" s="18" customFormat="1" ht="12.75" x14ac:dyDescent="0.2">
      <c r="B29" s="110" t="s">
        <v>165</v>
      </c>
      <c r="C29" s="111" t="s">
        <v>164</v>
      </c>
      <c r="D29" s="112">
        <v>2015</v>
      </c>
      <c r="E29" s="112" t="s">
        <v>22</v>
      </c>
      <c r="F29" s="103">
        <v>1075</v>
      </c>
      <c r="G29" s="21"/>
      <c r="H29" s="21" t="s">
        <v>70</v>
      </c>
      <c r="I29" s="21" t="s">
        <v>73</v>
      </c>
      <c r="J29" s="45">
        <v>3</v>
      </c>
      <c r="K29" s="18">
        <v>0</v>
      </c>
      <c r="L29" s="21" t="s">
        <v>160</v>
      </c>
      <c r="M29" s="21">
        <v>2014</v>
      </c>
      <c r="O29" s="26" t="s">
        <v>30</v>
      </c>
      <c r="P29" s="26" t="s">
        <v>29</v>
      </c>
    </row>
    <row r="30" spans="2:19" s="18" customFormat="1" ht="12.75" x14ac:dyDescent="0.2">
      <c r="B30" s="110" t="s">
        <v>165</v>
      </c>
      <c r="C30" s="111" t="s">
        <v>164</v>
      </c>
      <c r="D30" s="112">
        <v>2015</v>
      </c>
      <c r="E30" s="112" t="s">
        <v>23</v>
      </c>
      <c r="F30" s="103">
        <v>1145</v>
      </c>
      <c r="G30" s="21"/>
      <c r="H30" s="21" t="s">
        <v>129</v>
      </c>
      <c r="I30" s="21" t="s">
        <v>75</v>
      </c>
      <c r="J30" s="45">
        <v>50</v>
      </c>
      <c r="K30" s="18">
        <v>7</v>
      </c>
      <c r="L30" s="21" t="s">
        <v>160</v>
      </c>
      <c r="M30" s="21">
        <v>2014</v>
      </c>
      <c r="O30" s="26" t="s">
        <v>27</v>
      </c>
      <c r="P30" s="18">
        <v>2014</v>
      </c>
      <c r="Q30" s="18">
        <v>2015</v>
      </c>
      <c r="R30" s="18">
        <v>2016</v>
      </c>
      <c r="S30" s="18">
        <v>2017</v>
      </c>
    </row>
    <row r="31" spans="2:19" s="18" customFormat="1" ht="12.75" x14ac:dyDescent="0.2">
      <c r="B31" s="110" t="s">
        <v>165</v>
      </c>
      <c r="C31" s="111" t="s">
        <v>164</v>
      </c>
      <c r="D31" s="112">
        <v>2015</v>
      </c>
      <c r="E31" s="112" t="s">
        <v>24</v>
      </c>
      <c r="F31" s="103">
        <v>1095</v>
      </c>
      <c r="G31" s="21"/>
      <c r="H31" s="21" t="s">
        <v>87</v>
      </c>
      <c r="I31" s="21" t="s">
        <v>88</v>
      </c>
      <c r="J31" s="45">
        <v>150</v>
      </c>
      <c r="K31" s="18">
        <v>4</v>
      </c>
      <c r="L31" s="21" t="s">
        <v>160</v>
      </c>
      <c r="M31" s="21">
        <v>2014</v>
      </c>
      <c r="O31" s="27" t="s">
        <v>11</v>
      </c>
      <c r="P31" s="21">
        <v>223381.6</v>
      </c>
      <c r="Q31" s="21">
        <v>192990.2</v>
      </c>
      <c r="R31" s="21">
        <v>177814.9</v>
      </c>
      <c r="S31" s="21">
        <v>174951.2</v>
      </c>
    </row>
    <row r="32" spans="2:19" s="18" customFormat="1" ht="12.75" x14ac:dyDescent="0.2">
      <c r="B32" s="110" t="s">
        <v>165</v>
      </c>
      <c r="C32" s="111" t="s">
        <v>164</v>
      </c>
      <c r="D32" s="112">
        <v>2015</v>
      </c>
      <c r="E32" s="112" t="s">
        <v>25</v>
      </c>
      <c r="F32" s="103">
        <v>1066</v>
      </c>
      <c r="G32" s="21"/>
      <c r="H32" s="21" t="s">
        <v>154</v>
      </c>
      <c r="I32" s="21" t="s">
        <v>73</v>
      </c>
      <c r="J32" s="45">
        <v>7</v>
      </c>
      <c r="K32" s="18">
        <v>0</v>
      </c>
      <c r="L32" s="21" t="s">
        <v>160</v>
      </c>
      <c r="M32" s="21">
        <v>2014</v>
      </c>
      <c r="O32" s="27" t="s">
        <v>15</v>
      </c>
      <c r="P32" s="21">
        <v>207909.6</v>
      </c>
      <c r="Q32" s="21">
        <v>179389</v>
      </c>
      <c r="R32" s="21">
        <v>175823.8</v>
      </c>
      <c r="S32" s="21">
        <v>163048.70000000001</v>
      </c>
    </row>
    <row r="33" spans="2:19" s="18" customFormat="1" ht="12.75" x14ac:dyDescent="0.2">
      <c r="B33" s="110" t="s">
        <v>165</v>
      </c>
      <c r="C33" s="111" t="s">
        <v>164</v>
      </c>
      <c r="D33" s="112">
        <v>2016</v>
      </c>
      <c r="E33" s="112" t="s">
        <v>11</v>
      </c>
      <c r="F33" s="99">
        <v>1105</v>
      </c>
      <c r="G33" s="21"/>
      <c r="H33" s="21" t="s">
        <v>70</v>
      </c>
      <c r="I33" s="21" t="s">
        <v>71</v>
      </c>
      <c r="J33" s="45">
        <v>8</v>
      </c>
      <c r="K33" s="18">
        <v>0</v>
      </c>
      <c r="L33" s="21" t="s">
        <v>160</v>
      </c>
      <c r="M33" s="21">
        <v>2014</v>
      </c>
      <c r="O33" s="27" t="s">
        <v>16</v>
      </c>
      <c r="P33" s="21">
        <v>225162.4</v>
      </c>
      <c r="Q33" s="21">
        <v>198163.1</v>
      </c>
      <c r="R33" s="21">
        <v>166623.1</v>
      </c>
      <c r="S33" s="21">
        <v>175981.4</v>
      </c>
    </row>
    <row r="34" spans="2:19" s="18" customFormat="1" ht="12.75" x14ac:dyDescent="0.2">
      <c r="B34" s="110" t="s">
        <v>165</v>
      </c>
      <c r="C34" s="111" t="s">
        <v>164</v>
      </c>
      <c r="D34" s="112">
        <v>2016</v>
      </c>
      <c r="E34" s="112" t="s">
        <v>15</v>
      </c>
      <c r="F34" s="97">
        <v>1066</v>
      </c>
      <c r="G34" s="21"/>
      <c r="H34" s="21" t="s">
        <v>70</v>
      </c>
      <c r="I34" s="21" t="s">
        <v>71</v>
      </c>
      <c r="J34" s="45">
        <v>15</v>
      </c>
      <c r="K34" s="18">
        <v>0</v>
      </c>
      <c r="L34" s="21" t="s">
        <v>160</v>
      </c>
      <c r="M34" s="21">
        <v>2014</v>
      </c>
      <c r="O34" s="27" t="s">
        <v>17</v>
      </c>
      <c r="P34" s="21">
        <v>208538.3</v>
      </c>
      <c r="Q34" s="21">
        <v>185195.2</v>
      </c>
      <c r="R34" s="21">
        <v>164951</v>
      </c>
      <c r="S34" s="21">
        <v>165663.20000000001</v>
      </c>
    </row>
    <row r="35" spans="2:19" s="18" customFormat="1" ht="12.75" x14ac:dyDescent="0.2">
      <c r="B35" s="110" t="s">
        <v>165</v>
      </c>
      <c r="C35" s="111" t="s">
        <v>164</v>
      </c>
      <c r="D35" s="112">
        <v>2016</v>
      </c>
      <c r="E35" s="112" t="s">
        <v>16</v>
      </c>
      <c r="F35" s="99">
        <v>1062</v>
      </c>
      <c r="G35" s="21"/>
      <c r="H35" s="21" t="s">
        <v>70</v>
      </c>
      <c r="I35" s="21" t="s">
        <v>71</v>
      </c>
      <c r="J35" s="45">
        <v>20</v>
      </c>
      <c r="K35" s="18">
        <v>0</v>
      </c>
      <c r="L35" s="21" t="s">
        <v>160</v>
      </c>
      <c r="M35" s="21">
        <v>2014</v>
      </c>
      <c r="O35" s="27" t="s">
        <v>18</v>
      </c>
      <c r="P35" s="21">
        <v>211345.8</v>
      </c>
      <c r="Q35" s="21">
        <v>191610.1</v>
      </c>
      <c r="R35" s="21">
        <v>161663.9</v>
      </c>
      <c r="S35" s="21">
        <v>174660</v>
      </c>
    </row>
    <row r="36" spans="2:19" s="18" customFormat="1" ht="12.75" x14ac:dyDescent="0.2">
      <c r="B36" s="110" t="s">
        <v>165</v>
      </c>
      <c r="C36" s="111" t="s">
        <v>164</v>
      </c>
      <c r="D36" s="112">
        <v>2016</v>
      </c>
      <c r="E36" s="112" t="s">
        <v>17</v>
      </c>
      <c r="F36" s="98">
        <v>865</v>
      </c>
      <c r="G36" s="21"/>
      <c r="H36" s="21" t="s">
        <v>91</v>
      </c>
      <c r="I36" s="21" t="s">
        <v>92</v>
      </c>
      <c r="J36" s="45">
        <v>100</v>
      </c>
      <c r="K36" s="18">
        <v>0</v>
      </c>
      <c r="L36" s="21" t="s">
        <v>160</v>
      </c>
      <c r="M36" s="21">
        <v>2014</v>
      </c>
      <c r="O36" s="27" t="s">
        <v>19</v>
      </c>
      <c r="P36" s="21">
        <v>201048.6</v>
      </c>
      <c r="Q36" s="21">
        <v>186821.9</v>
      </c>
      <c r="R36" s="21">
        <v>163035</v>
      </c>
      <c r="S36" s="21">
        <v>165950.9</v>
      </c>
    </row>
    <row r="37" spans="2:19" s="18" customFormat="1" ht="12.75" x14ac:dyDescent="0.2">
      <c r="B37" s="110" t="s">
        <v>165</v>
      </c>
      <c r="C37" s="111" t="s">
        <v>164</v>
      </c>
      <c r="D37" s="112">
        <v>2016</v>
      </c>
      <c r="E37" s="112" t="s">
        <v>18</v>
      </c>
      <c r="F37" s="99">
        <v>956</v>
      </c>
      <c r="G37" s="21"/>
      <c r="H37" s="21" t="s">
        <v>155</v>
      </c>
      <c r="I37" s="21" t="s">
        <v>67</v>
      </c>
      <c r="J37" s="45">
        <v>17</v>
      </c>
      <c r="K37" s="18">
        <v>0</v>
      </c>
      <c r="L37" s="21" t="s">
        <v>160</v>
      </c>
      <c r="M37" s="21">
        <v>2014</v>
      </c>
      <c r="O37" s="27" t="s">
        <v>20</v>
      </c>
      <c r="P37" s="21">
        <v>213057.3</v>
      </c>
      <c r="Q37" s="21">
        <v>197800</v>
      </c>
      <c r="R37" s="21">
        <v>166980.5</v>
      </c>
      <c r="S37" s="21">
        <v>169731.6</v>
      </c>
    </row>
    <row r="38" spans="2:19" s="18" customFormat="1" ht="12.75" x14ac:dyDescent="0.2">
      <c r="B38" s="110" t="s">
        <v>165</v>
      </c>
      <c r="C38" s="111" t="s">
        <v>164</v>
      </c>
      <c r="D38" s="112">
        <v>2016</v>
      </c>
      <c r="E38" s="112" t="s">
        <v>19</v>
      </c>
      <c r="F38" s="102">
        <v>977</v>
      </c>
      <c r="G38" s="21"/>
      <c r="H38" s="21" t="s">
        <v>130</v>
      </c>
      <c r="I38" s="21" t="s">
        <v>156</v>
      </c>
      <c r="J38" s="45">
        <v>70</v>
      </c>
      <c r="K38" s="18">
        <v>0</v>
      </c>
      <c r="L38" s="21" t="s">
        <v>160</v>
      </c>
      <c r="M38" s="21">
        <v>2014</v>
      </c>
      <c r="O38" s="27" t="s">
        <v>21</v>
      </c>
      <c r="P38" s="21">
        <v>200602.2</v>
      </c>
      <c r="Q38" s="21">
        <v>194815.7</v>
      </c>
      <c r="R38" s="21">
        <v>178648</v>
      </c>
      <c r="S38" s="21">
        <v>172570</v>
      </c>
    </row>
    <row r="39" spans="2:19" s="18" customFormat="1" ht="12.75" x14ac:dyDescent="0.2">
      <c r="B39" s="110" t="s">
        <v>165</v>
      </c>
      <c r="C39" s="111" t="s">
        <v>164</v>
      </c>
      <c r="D39" s="112">
        <v>2016</v>
      </c>
      <c r="E39" s="112" t="s">
        <v>20</v>
      </c>
      <c r="F39" s="98">
        <v>1004</v>
      </c>
      <c r="G39" s="21"/>
      <c r="H39" s="21" t="s">
        <v>152</v>
      </c>
      <c r="I39" s="21" t="s">
        <v>153</v>
      </c>
      <c r="J39" s="45">
        <v>54</v>
      </c>
      <c r="K39" s="18">
        <v>0</v>
      </c>
      <c r="L39" s="18" t="s">
        <v>161</v>
      </c>
      <c r="M39" s="21">
        <v>2014</v>
      </c>
      <c r="O39" s="27" t="s">
        <v>22</v>
      </c>
      <c r="P39" s="21">
        <v>205122.4</v>
      </c>
      <c r="Q39" s="21">
        <v>196542.2</v>
      </c>
      <c r="R39" s="21">
        <v>163236</v>
      </c>
      <c r="S39" s="21">
        <v>166801.60000000001</v>
      </c>
    </row>
    <row r="40" spans="2:19" s="18" customFormat="1" ht="12.75" x14ac:dyDescent="0.2">
      <c r="B40" s="110" t="s">
        <v>165</v>
      </c>
      <c r="C40" s="111" t="s">
        <v>164</v>
      </c>
      <c r="D40" s="112">
        <v>2016</v>
      </c>
      <c r="E40" s="112" t="s">
        <v>21</v>
      </c>
      <c r="F40" s="99">
        <v>1014</v>
      </c>
      <c r="G40" s="21"/>
      <c r="H40" s="21" t="s">
        <v>66</v>
      </c>
      <c r="I40" s="21" t="s">
        <v>67</v>
      </c>
      <c r="J40" s="45">
        <v>32</v>
      </c>
      <c r="K40" s="18">
        <v>19</v>
      </c>
      <c r="L40" s="18" t="s">
        <v>161</v>
      </c>
      <c r="M40" s="21">
        <v>2014</v>
      </c>
      <c r="O40" s="27" t="s">
        <v>23</v>
      </c>
      <c r="P40" s="21">
        <v>209955</v>
      </c>
      <c r="Q40" s="21">
        <v>199416</v>
      </c>
      <c r="R40" s="21">
        <v>175631.5</v>
      </c>
      <c r="S40" s="21">
        <v>175903.7</v>
      </c>
    </row>
    <row r="41" spans="2:19" s="18" customFormat="1" ht="12.75" x14ac:dyDescent="0.2">
      <c r="B41" s="110" t="s">
        <v>165</v>
      </c>
      <c r="C41" s="111" t="s">
        <v>164</v>
      </c>
      <c r="D41" s="112">
        <v>2016</v>
      </c>
      <c r="E41" s="112" t="s">
        <v>22</v>
      </c>
      <c r="F41" s="98">
        <v>991</v>
      </c>
      <c r="G41" s="21"/>
      <c r="H41" s="21" t="s">
        <v>70</v>
      </c>
      <c r="I41" s="21" t="s">
        <v>71</v>
      </c>
      <c r="J41" s="45">
        <v>11</v>
      </c>
      <c r="K41" s="18">
        <v>44</v>
      </c>
      <c r="L41" s="18" t="s">
        <v>161</v>
      </c>
      <c r="M41" s="21">
        <v>2014</v>
      </c>
      <c r="O41" s="27" t="s">
        <v>24</v>
      </c>
      <c r="P41" s="21">
        <v>197078.39999999999</v>
      </c>
      <c r="Q41" s="21">
        <v>185950</v>
      </c>
      <c r="R41" s="21">
        <v>178857.8</v>
      </c>
      <c r="S41" s="21">
        <v>168943.7</v>
      </c>
    </row>
    <row r="42" spans="2:19" s="18" customFormat="1" ht="12.75" x14ac:dyDescent="0.2">
      <c r="B42" s="110" t="s">
        <v>165</v>
      </c>
      <c r="C42" s="111" t="s">
        <v>164</v>
      </c>
      <c r="D42" s="112">
        <v>2016</v>
      </c>
      <c r="E42" s="112" t="s">
        <v>23</v>
      </c>
      <c r="F42" s="98">
        <v>1018</v>
      </c>
      <c r="G42" s="21"/>
      <c r="H42" s="21" t="s">
        <v>70</v>
      </c>
      <c r="I42" s="21" t="s">
        <v>71</v>
      </c>
      <c r="J42" s="45">
        <v>25</v>
      </c>
      <c r="K42" s="18">
        <v>0</v>
      </c>
      <c r="L42" s="18" t="s">
        <v>161</v>
      </c>
      <c r="M42" s="21">
        <v>2014</v>
      </c>
      <c r="O42" s="27" t="s">
        <v>25</v>
      </c>
      <c r="P42" s="21">
        <v>195951.5</v>
      </c>
      <c r="Q42" s="21">
        <v>187976.4</v>
      </c>
      <c r="R42" s="21">
        <v>178137.1</v>
      </c>
      <c r="S42" s="21">
        <v>167508.70000000001</v>
      </c>
    </row>
    <row r="43" spans="2:19" s="18" customFormat="1" ht="13.5" thickBot="1" x14ac:dyDescent="0.25">
      <c r="B43" s="110" t="s">
        <v>165</v>
      </c>
      <c r="C43" s="111" t="s">
        <v>164</v>
      </c>
      <c r="D43" s="112">
        <v>2016</v>
      </c>
      <c r="E43" s="112" t="s">
        <v>24</v>
      </c>
      <c r="F43" s="98">
        <v>998</v>
      </c>
      <c r="G43" s="21"/>
      <c r="H43" s="21" t="s">
        <v>70</v>
      </c>
      <c r="I43" s="21" t="s">
        <v>73</v>
      </c>
      <c r="J43" s="45">
        <v>2</v>
      </c>
      <c r="K43" s="18">
        <v>0</v>
      </c>
      <c r="L43" s="18" t="s">
        <v>161</v>
      </c>
      <c r="M43" s="21">
        <v>2014</v>
      </c>
      <c r="O43" s="27" t="s">
        <v>28</v>
      </c>
      <c r="P43" s="21">
        <v>2499153.1</v>
      </c>
      <c r="Q43" s="21">
        <v>2296669.7999999998</v>
      </c>
      <c r="R43" s="21">
        <v>2051402.6</v>
      </c>
      <c r="S43" s="21">
        <v>2041714.7</v>
      </c>
    </row>
    <row r="44" spans="2:19" s="18" customFormat="1" ht="13.5" thickTop="1" x14ac:dyDescent="0.2">
      <c r="B44" s="110" t="s">
        <v>165</v>
      </c>
      <c r="C44" s="111" t="s">
        <v>164</v>
      </c>
      <c r="D44" s="112">
        <v>2016</v>
      </c>
      <c r="E44" s="112" t="s">
        <v>25</v>
      </c>
      <c r="F44" s="89">
        <v>1167</v>
      </c>
      <c r="G44" s="21"/>
      <c r="H44" s="21" t="s">
        <v>70</v>
      </c>
      <c r="I44" s="21" t="s">
        <v>73</v>
      </c>
      <c r="J44" s="45">
        <v>3</v>
      </c>
      <c r="K44" s="18">
        <v>0</v>
      </c>
      <c r="L44" s="18" t="s">
        <v>161</v>
      </c>
      <c r="M44" s="21">
        <v>2014</v>
      </c>
      <c r="O44" s="29" t="s">
        <v>93</v>
      </c>
      <c r="P44" s="25">
        <f>R26/P43</f>
        <v>2.2185819668270823E-2</v>
      </c>
      <c r="Q44" s="25"/>
      <c r="R44" s="25"/>
      <c r="S44" s="25"/>
    </row>
    <row r="45" spans="2:19" s="18" customFormat="1" ht="12.75" x14ac:dyDescent="0.2">
      <c r="B45" s="110" t="s">
        <v>165</v>
      </c>
      <c r="C45" s="111" t="s">
        <v>164</v>
      </c>
      <c r="D45" s="112">
        <v>2017</v>
      </c>
      <c r="E45" s="112" t="s">
        <v>11</v>
      </c>
      <c r="F45" s="89">
        <v>1056</v>
      </c>
      <c r="G45" s="21"/>
      <c r="H45" s="21" t="s">
        <v>129</v>
      </c>
      <c r="I45" s="21" t="s">
        <v>75</v>
      </c>
      <c r="J45" s="45">
        <v>50</v>
      </c>
      <c r="K45" s="18">
        <v>16</v>
      </c>
      <c r="L45" s="18" t="s">
        <v>161</v>
      </c>
      <c r="M45" s="21">
        <v>2014</v>
      </c>
      <c r="O45" s="27"/>
      <c r="P45" s="21"/>
      <c r="Q45" s="21"/>
      <c r="R45" s="21"/>
      <c r="S45" s="21"/>
    </row>
    <row r="46" spans="2:19" s="18" customFormat="1" ht="12.75" x14ac:dyDescent="0.2">
      <c r="B46" s="110" t="s">
        <v>165</v>
      </c>
      <c r="C46" s="111" t="s">
        <v>164</v>
      </c>
      <c r="D46" s="112">
        <v>2017</v>
      </c>
      <c r="E46" s="112" t="s">
        <v>15</v>
      </c>
      <c r="F46" s="89">
        <v>1056</v>
      </c>
      <c r="G46" s="21"/>
      <c r="H46" s="21" t="s">
        <v>87</v>
      </c>
      <c r="I46" s="21" t="s">
        <v>88</v>
      </c>
      <c r="J46" s="45">
        <v>150</v>
      </c>
      <c r="K46" s="18">
        <v>0</v>
      </c>
      <c r="L46" s="18" t="s">
        <v>161</v>
      </c>
      <c r="M46" s="21">
        <v>2014</v>
      </c>
      <c r="Q46" s="39"/>
    </row>
    <row r="47" spans="2:19" s="18" customFormat="1" ht="12.75" x14ac:dyDescent="0.2">
      <c r="B47" s="110" t="s">
        <v>165</v>
      </c>
      <c r="C47" s="111" t="s">
        <v>164</v>
      </c>
      <c r="D47" s="112">
        <v>2017</v>
      </c>
      <c r="E47" s="112" t="s">
        <v>16</v>
      </c>
      <c r="F47" s="89">
        <v>1096</v>
      </c>
      <c r="G47" s="21"/>
      <c r="H47" s="21" t="s">
        <v>154</v>
      </c>
      <c r="I47" s="21" t="s">
        <v>73</v>
      </c>
      <c r="J47" s="45">
        <v>7</v>
      </c>
      <c r="K47" s="18">
        <v>3</v>
      </c>
      <c r="L47" s="18" t="s">
        <v>161</v>
      </c>
      <c r="M47" s="21">
        <v>2014</v>
      </c>
      <c r="O47" s="57" t="s">
        <v>97</v>
      </c>
      <c r="P47" s="47"/>
      <c r="Q47" s="47"/>
      <c r="R47" s="47"/>
      <c r="S47" s="47"/>
    </row>
    <row r="48" spans="2:19" s="18" customFormat="1" ht="12.75" x14ac:dyDescent="0.2">
      <c r="B48" s="110" t="s">
        <v>165</v>
      </c>
      <c r="C48" s="111" t="s">
        <v>164</v>
      </c>
      <c r="D48" s="112">
        <v>2017</v>
      </c>
      <c r="E48" s="112" t="s">
        <v>17</v>
      </c>
      <c r="F48" s="91">
        <v>1101</v>
      </c>
      <c r="G48" s="21"/>
      <c r="H48" s="21" t="s">
        <v>70</v>
      </c>
      <c r="I48" s="21" t="s">
        <v>71</v>
      </c>
      <c r="J48" s="45">
        <v>8</v>
      </c>
      <c r="K48" s="18">
        <v>73</v>
      </c>
      <c r="L48" s="18" t="s">
        <v>161</v>
      </c>
      <c r="M48" s="21">
        <v>2014</v>
      </c>
      <c r="O48" s="28" t="s">
        <v>27</v>
      </c>
      <c r="P48" s="28">
        <v>2014</v>
      </c>
      <c r="Q48" s="28">
        <v>2015</v>
      </c>
      <c r="R48" s="28">
        <v>2016</v>
      </c>
      <c r="S48" s="28">
        <v>2017</v>
      </c>
    </row>
    <row r="49" spans="2:19" s="18" customFormat="1" ht="12.75" x14ac:dyDescent="0.2">
      <c r="B49" s="110" t="s">
        <v>165</v>
      </c>
      <c r="C49" s="111" t="s">
        <v>164</v>
      </c>
      <c r="D49" s="112">
        <v>2017</v>
      </c>
      <c r="E49" s="112" t="s">
        <v>18</v>
      </c>
      <c r="F49" s="91">
        <v>921</v>
      </c>
      <c r="G49" s="21"/>
      <c r="H49" s="21" t="s">
        <v>70</v>
      </c>
      <c r="I49" s="21" t="s">
        <v>71</v>
      </c>
      <c r="J49" s="45">
        <v>15</v>
      </c>
      <c r="K49" s="18">
        <v>25</v>
      </c>
      <c r="L49" s="18" t="s">
        <v>161</v>
      </c>
      <c r="M49" s="21">
        <v>2014</v>
      </c>
      <c r="O49" s="18" t="s">
        <v>11</v>
      </c>
      <c r="P49" s="21">
        <f t="shared" ref="P49:Q60" si="1">P31*$P$44</f>
        <v>4955.9038948098059</v>
      </c>
      <c r="Q49" s="21">
        <f>Q31*$P$44</f>
        <v>4281.6457749435203</v>
      </c>
      <c r="R49" s="21">
        <f>R31*$P$44</f>
        <v>3944.9693057316094</v>
      </c>
      <c r="S49" s="21">
        <f>S31*$P$44</f>
        <v>3881.4357739475827</v>
      </c>
    </row>
    <row r="50" spans="2:19" s="18" customFormat="1" ht="12.75" x14ac:dyDescent="0.2">
      <c r="B50" s="110" t="s">
        <v>165</v>
      </c>
      <c r="C50" s="111" t="s">
        <v>164</v>
      </c>
      <c r="D50" s="112">
        <v>2017</v>
      </c>
      <c r="E50" s="112" t="s">
        <v>19</v>
      </c>
      <c r="F50" s="91">
        <v>1036</v>
      </c>
      <c r="G50" s="21"/>
      <c r="H50" s="21" t="s">
        <v>70</v>
      </c>
      <c r="I50" s="21" t="s">
        <v>71</v>
      </c>
      <c r="J50" s="45">
        <v>20</v>
      </c>
      <c r="K50" s="18">
        <v>25</v>
      </c>
      <c r="L50" s="18" t="s">
        <v>161</v>
      </c>
      <c r="M50" s="21">
        <v>2014</v>
      </c>
      <c r="O50" s="18" t="s">
        <v>15</v>
      </c>
      <c r="P50" s="21">
        <f t="shared" si="1"/>
        <v>4612.64489290232</v>
      </c>
      <c r="Q50" s="21">
        <f t="shared" si="1"/>
        <v>3979.8920044714346</v>
      </c>
      <c r="R50" s="21">
        <f t="shared" ref="R50:S50" si="2">R32*$P$44</f>
        <v>3900.7951201901151</v>
      </c>
      <c r="S50" s="21">
        <f t="shared" si="2"/>
        <v>3617.3690553459892</v>
      </c>
    </row>
    <row r="51" spans="2:19" s="18" customFormat="1" ht="12.75" x14ac:dyDescent="0.2">
      <c r="B51" s="110" t="s">
        <v>165</v>
      </c>
      <c r="C51" s="111" t="s">
        <v>164</v>
      </c>
      <c r="D51" s="112">
        <v>2017</v>
      </c>
      <c r="E51" s="112" t="s">
        <v>20</v>
      </c>
      <c r="F51" s="93">
        <v>881</v>
      </c>
      <c r="G51" s="21"/>
      <c r="H51" s="21" t="s">
        <v>91</v>
      </c>
      <c r="I51" s="21" t="s">
        <v>92</v>
      </c>
      <c r="J51" s="45">
        <v>100</v>
      </c>
      <c r="K51" s="18">
        <v>1</v>
      </c>
      <c r="L51" s="18" t="s">
        <v>161</v>
      </c>
      <c r="M51" s="21">
        <v>2014</v>
      </c>
      <c r="O51" s="18" t="s">
        <v>16</v>
      </c>
      <c r="P51" s="21">
        <f t="shared" si="1"/>
        <v>4995.4124024750627</v>
      </c>
      <c r="Q51" s="21">
        <f t="shared" si="1"/>
        <v>4396.4108015055181</v>
      </c>
      <c r="R51" s="21">
        <f t="shared" ref="R51:S51" si="3">R33*$P$44</f>
        <v>3696.6700491682564</v>
      </c>
      <c r="S51" s="21">
        <f t="shared" si="3"/>
        <v>3904.291605369835</v>
      </c>
    </row>
    <row r="52" spans="2:19" s="18" customFormat="1" ht="12.75" x14ac:dyDescent="0.2">
      <c r="B52" s="110" t="s">
        <v>165</v>
      </c>
      <c r="C52" s="111" t="s">
        <v>164</v>
      </c>
      <c r="D52" s="112">
        <v>2017</v>
      </c>
      <c r="E52" s="112" t="s">
        <v>21</v>
      </c>
      <c r="F52" s="92">
        <v>814</v>
      </c>
      <c r="G52" s="21"/>
      <c r="H52" s="21" t="s">
        <v>155</v>
      </c>
      <c r="I52" s="21" t="s">
        <v>67</v>
      </c>
      <c r="J52" s="45">
        <v>17</v>
      </c>
      <c r="K52" s="18">
        <v>0</v>
      </c>
      <c r="L52" s="18" t="s">
        <v>161</v>
      </c>
      <c r="M52" s="21">
        <v>2014</v>
      </c>
      <c r="O52" s="18" t="s">
        <v>17</v>
      </c>
      <c r="P52" s="21">
        <f t="shared" si="1"/>
        <v>4626.5931177277607</v>
      </c>
      <c r="Q52" s="21">
        <f t="shared" si="1"/>
        <v>4108.7073106293492</v>
      </c>
      <c r="R52" s="21">
        <f t="shared" ref="R52:S52" si="4">R34*$P$44</f>
        <v>3659.5731401009407</v>
      </c>
      <c r="S52" s="21">
        <f t="shared" si="4"/>
        <v>3675.3738808686835</v>
      </c>
    </row>
    <row r="53" spans="2:19" s="18" customFormat="1" ht="12.75" x14ac:dyDescent="0.2">
      <c r="B53" s="110" t="s">
        <v>165</v>
      </c>
      <c r="C53" s="111" t="s">
        <v>164</v>
      </c>
      <c r="D53" s="112">
        <v>2017</v>
      </c>
      <c r="E53" s="112" t="s">
        <v>22</v>
      </c>
      <c r="F53" s="93">
        <v>741</v>
      </c>
      <c r="G53" s="21"/>
      <c r="H53" s="21" t="s">
        <v>130</v>
      </c>
      <c r="I53" s="21" t="s">
        <v>156</v>
      </c>
      <c r="J53" s="45">
        <v>70</v>
      </c>
      <c r="K53" s="18">
        <v>0</v>
      </c>
      <c r="L53" s="18" t="s">
        <v>161</v>
      </c>
      <c r="M53" s="21">
        <v>2014</v>
      </c>
      <c r="O53" s="18" t="s">
        <v>18</v>
      </c>
      <c r="P53" s="21">
        <f t="shared" si="1"/>
        <v>4688.8798064464318</v>
      </c>
      <c r="Q53" s="21">
        <f t="shared" si="1"/>
        <v>4251.0271252193397</v>
      </c>
      <c r="R53" s="21">
        <f t="shared" ref="R53:S53" si="5">R35*$P$44</f>
        <v>3586.6461322693672</v>
      </c>
      <c r="S53" s="21">
        <f t="shared" si="5"/>
        <v>3874.9752632601821</v>
      </c>
    </row>
    <row r="54" spans="2:19" s="18" customFormat="1" ht="12.75" x14ac:dyDescent="0.2">
      <c r="B54" s="110" t="s">
        <v>165</v>
      </c>
      <c r="C54" s="111" t="s">
        <v>164</v>
      </c>
      <c r="D54" s="112">
        <v>2017</v>
      </c>
      <c r="E54" s="112" t="s">
        <v>23</v>
      </c>
      <c r="F54" s="93">
        <v>841</v>
      </c>
      <c r="G54" s="21"/>
      <c r="H54" s="21" t="s">
        <v>152</v>
      </c>
      <c r="I54" s="21" t="s">
        <v>153</v>
      </c>
      <c r="J54" s="45">
        <v>54</v>
      </c>
      <c r="K54" s="18">
        <v>0</v>
      </c>
      <c r="L54" s="18" t="s">
        <v>162</v>
      </c>
      <c r="M54" s="21">
        <v>2014</v>
      </c>
      <c r="O54" s="18" t="s">
        <v>19</v>
      </c>
      <c r="P54" s="21">
        <f t="shared" si="1"/>
        <v>4460.4279841583138</v>
      </c>
      <c r="Q54" s="21">
        <f t="shared" si="1"/>
        <v>4144.7969834837249</v>
      </c>
      <c r="R54" s="21">
        <f t="shared" ref="R54:S54" si="6">R36*$P$44</f>
        <v>3617.0651096165338</v>
      </c>
      <c r="S54" s="21">
        <f t="shared" si="6"/>
        <v>3681.7567411872442</v>
      </c>
    </row>
    <row r="55" spans="2:19" s="18" customFormat="1" ht="12.75" x14ac:dyDescent="0.2">
      <c r="B55" s="110" t="s">
        <v>165</v>
      </c>
      <c r="C55" s="111" t="s">
        <v>164</v>
      </c>
      <c r="D55" s="112">
        <v>2017</v>
      </c>
      <c r="E55" s="112" t="s">
        <v>24</v>
      </c>
      <c r="F55" s="93">
        <v>830</v>
      </c>
      <c r="G55" s="21"/>
      <c r="H55" s="21" t="s">
        <v>66</v>
      </c>
      <c r="I55" s="21" t="s">
        <v>67</v>
      </c>
      <c r="J55" s="45">
        <v>32</v>
      </c>
      <c r="K55" s="18">
        <v>20</v>
      </c>
      <c r="L55" s="18" t="s">
        <v>162</v>
      </c>
      <c r="M55" s="21">
        <v>2014</v>
      </c>
      <c r="O55" s="18" t="s">
        <v>20</v>
      </c>
      <c r="P55" s="21">
        <f t="shared" si="1"/>
        <v>4726.8508368086768</v>
      </c>
      <c r="Q55" s="21">
        <f t="shared" si="1"/>
        <v>4388.3551303839686</v>
      </c>
      <c r="R55" s="21">
        <f t="shared" ref="R55:S55" si="7">R37*$P$44</f>
        <v>3704.5992611176962</v>
      </c>
      <c r="S55" s="21">
        <f t="shared" si="7"/>
        <v>3765.6346696070764</v>
      </c>
    </row>
    <row r="56" spans="2:19" s="18" customFormat="1" ht="12.75" x14ac:dyDescent="0.2">
      <c r="B56" s="110" t="s">
        <v>165</v>
      </c>
      <c r="C56" s="111" t="s">
        <v>164</v>
      </c>
      <c r="D56" s="112">
        <v>2017</v>
      </c>
      <c r="E56" s="112" t="s">
        <v>25</v>
      </c>
      <c r="F56" s="89">
        <v>878</v>
      </c>
      <c r="G56" s="21"/>
      <c r="H56" s="21" t="s">
        <v>70</v>
      </c>
      <c r="I56" s="21" t="s">
        <v>71</v>
      </c>
      <c r="J56" s="45">
        <v>11</v>
      </c>
      <c r="K56" s="18">
        <v>16</v>
      </c>
      <c r="L56" s="18" t="s">
        <v>162</v>
      </c>
      <c r="M56" s="21">
        <v>2014</v>
      </c>
      <c r="O56" s="18" t="s">
        <v>21</v>
      </c>
      <c r="P56" s="21">
        <f t="shared" si="1"/>
        <v>4450.5242342583979</v>
      </c>
      <c r="Q56" s="21">
        <f t="shared" si="1"/>
        <v>4322.1459887479486</v>
      </c>
      <c r="R56" s="21">
        <f t="shared" ref="R56:S56" si="8">R38*$P$44</f>
        <v>3963.4523120972458</v>
      </c>
      <c r="S56" s="21">
        <f t="shared" si="8"/>
        <v>3828.6069001534961</v>
      </c>
    </row>
    <row r="57" spans="2:19" s="18" customFormat="1" ht="12.75" x14ac:dyDescent="0.2">
      <c r="B57" s="112" t="s">
        <v>167</v>
      </c>
      <c r="C57" s="112" t="s">
        <v>166</v>
      </c>
      <c r="D57" s="112">
        <v>2014</v>
      </c>
      <c r="E57" s="112" t="s">
        <v>11</v>
      </c>
      <c r="F57" s="103">
        <v>3666</v>
      </c>
      <c r="H57" s="21" t="s">
        <v>70</v>
      </c>
      <c r="I57" s="21" t="s">
        <v>71</v>
      </c>
      <c r="J57" s="45">
        <v>25</v>
      </c>
      <c r="K57" s="18">
        <v>3</v>
      </c>
      <c r="L57" s="18" t="s">
        <v>162</v>
      </c>
      <c r="M57" s="21">
        <v>2014</v>
      </c>
      <c r="O57" s="18" t="s">
        <v>22</v>
      </c>
      <c r="P57" s="21">
        <f t="shared" si="1"/>
        <v>4550.8085763229146</v>
      </c>
      <c r="Q57" s="21">
        <f t="shared" si="1"/>
        <v>4360.4498064052177</v>
      </c>
      <c r="R57" s="21">
        <f t="shared" ref="R57:S57" si="9">R39*$P$44</f>
        <v>3621.5244593698562</v>
      </c>
      <c r="S57" s="21">
        <f t="shared" si="9"/>
        <v>3700.6302179790428</v>
      </c>
    </row>
    <row r="58" spans="2:19" s="18" customFormat="1" ht="12.75" x14ac:dyDescent="0.2">
      <c r="B58" s="112" t="s">
        <v>167</v>
      </c>
      <c r="C58" s="112" t="s">
        <v>166</v>
      </c>
      <c r="D58" s="112">
        <v>2014</v>
      </c>
      <c r="E58" s="112" t="s">
        <v>15</v>
      </c>
      <c r="F58" s="103">
        <v>3039</v>
      </c>
      <c r="H58" s="21" t="s">
        <v>70</v>
      </c>
      <c r="I58" s="21" t="s">
        <v>73</v>
      </c>
      <c r="J58" s="45">
        <v>2</v>
      </c>
      <c r="K58" s="18">
        <v>0</v>
      </c>
      <c r="L58" s="18" t="s">
        <v>162</v>
      </c>
      <c r="M58" s="21">
        <v>2014</v>
      </c>
      <c r="O58" s="18" t="s">
        <v>23</v>
      </c>
      <c r="P58" s="21">
        <f t="shared" si="1"/>
        <v>4658.0237684518006</v>
      </c>
      <c r="Q58" s="21">
        <f t="shared" si="1"/>
        <v>4424.2074149678947</v>
      </c>
      <c r="R58" s="21">
        <f t="shared" ref="R58:S58" si="10">R40*$P$44</f>
        <v>3896.5287870679072</v>
      </c>
      <c r="S58" s="21">
        <f t="shared" si="10"/>
        <v>3902.5677671816106</v>
      </c>
    </row>
    <row r="59" spans="2:19" s="18" customFormat="1" ht="12.75" x14ac:dyDescent="0.2">
      <c r="B59" s="112" t="s">
        <v>167</v>
      </c>
      <c r="C59" s="112" t="s">
        <v>166</v>
      </c>
      <c r="D59" s="112">
        <v>2014</v>
      </c>
      <c r="E59" s="112" t="s">
        <v>16</v>
      </c>
      <c r="F59" s="103">
        <v>2719</v>
      </c>
      <c r="H59" s="21" t="s">
        <v>70</v>
      </c>
      <c r="I59" s="21" t="s">
        <v>73</v>
      </c>
      <c r="J59" s="45">
        <v>3</v>
      </c>
      <c r="K59" s="18">
        <v>0</v>
      </c>
      <c r="L59" s="18" t="s">
        <v>162</v>
      </c>
      <c r="M59" s="21">
        <v>2014</v>
      </c>
      <c r="O59" s="18" t="s">
        <v>24</v>
      </c>
      <c r="P59" s="21">
        <f t="shared" si="1"/>
        <v>4372.3458429113443</v>
      </c>
      <c r="Q59" s="21">
        <f t="shared" si="1"/>
        <v>4125.4531673149595</v>
      </c>
      <c r="R59" s="21">
        <f t="shared" ref="R59" si="11">R41*$P$44</f>
        <v>3968.1068970636488</v>
      </c>
      <c r="S59" s="21">
        <f>S41*$P$44</f>
        <v>3748.1544622904457</v>
      </c>
    </row>
    <row r="60" spans="2:19" s="18" customFormat="1" ht="13.5" thickBot="1" x14ac:dyDescent="0.25">
      <c r="B60" s="112" t="s">
        <v>167</v>
      </c>
      <c r="C60" s="112" t="s">
        <v>166</v>
      </c>
      <c r="D60" s="112">
        <v>2014</v>
      </c>
      <c r="E60" s="112" t="s">
        <v>17</v>
      </c>
      <c r="F60" s="103">
        <v>1861</v>
      </c>
      <c r="H60" s="21" t="s">
        <v>129</v>
      </c>
      <c r="I60" s="21" t="s">
        <v>75</v>
      </c>
      <c r="J60" s="45">
        <v>50</v>
      </c>
      <c r="K60" s="18">
        <v>12</v>
      </c>
      <c r="L60" s="18" t="s">
        <v>162</v>
      </c>
      <c r="M60" s="21">
        <v>2014</v>
      </c>
      <c r="O60" s="18" t="s">
        <v>25</v>
      </c>
      <c r="P60" s="21">
        <f t="shared" si="1"/>
        <v>4347.3446427271701</v>
      </c>
      <c r="Q60" s="21">
        <f t="shared" si="1"/>
        <v>4170.4105122907431</v>
      </c>
      <c r="R60" s="21">
        <f t="shared" ref="R60:S60" si="12">R42*$P$44</f>
        <v>3952.1175768287267</v>
      </c>
      <c r="S60" s="21">
        <f t="shared" si="12"/>
        <v>3716.3178110664771</v>
      </c>
    </row>
    <row r="61" spans="2:19" s="18" customFormat="1" ht="13.5" thickTop="1" x14ac:dyDescent="0.2">
      <c r="B61" s="112" t="s">
        <v>167</v>
      </c>
      <c r="C61" s="112" t="s">
        <v>166</v>
      </c>
      <c r="D61" s="112">
        <v>2014</v>
      </c>
      <c r="E61" s="112" t="s">
        <v>18</v>
      </c>
      <c r="F61" s="103">
        <v>3054</v>
      </c>
      <c r="H61" s="21" t="s">
        <v>87</v>
      </c>
      <c r="I61" s="21" t="s">
        <v>88</v>
      </c>
      <c r="J61" s="45">
        <v>150</v>
      </c>
      <c r="K61" s="18">
        <v>2</v>
      </c>
      <c r="L61" s="18" t="s">
        <v>162</v>
      </c>
      <c r="M61" s="21">
        <v>2014</v>
      </c>
      <c r="O61" s="29" t="s">
        <v>28</v>
      </c>
      <c r="P61" s="30">
        <f>+SUM(P49:P60)</f>
        <v>55445.760000000002</v>
      </c>
      <c r="Q61" s="30">
        <f t="shared" ref="Q61:S61" si="13">+SUM(Q49:Q60)</f>
        <v>50953.502020363623</v>
      </c>
      <c r="R61" s="30">
        <f>+SUM(R49:R60)</f>
        <v>45512.048150621908</v>
      </c>
      <c r="S61" s="30">
        <f t="shared" si="13"/>
        <v>45297.114148257657</v>
      </c>
    </row>
    <row r="62" spans="2:19" s="18" customFormat="1" ht="12.75" x14ac:dyDescent="0.2">
      <c r="B62" s="112" t="s">
        <v>167</v>
      </c>
      <c r="C62" s="112" t="s">
        <v>166</v>
      </c>
      <c r="D62" s="112">
        <v>2014</v>
      </c>
      <c r="E62" s="112" t="s">
        <v>19</v>
      </c>
      <c r="F62" s="103">
        <v>2804</v>
      </c>
      <c r="H62" s="21" t="s">
        <v>154</v>
      </c>
      <c r="I62" s="21" t="s">
        <v>73</v>
      </c>
      <c r="J62" s="45">
        <v>7</v>
      </c>
      <c r="K62" s="18">
        <v>0</v>
      </c>
      <c r="L62" s="18" t="s">
        <v>162</v>
      </c>
      <c r="M62" s="21">
        <v>2014</v>
      </c>
    </row>
    <row r="63" spans="2:19" s="18" customFormat="1" ht="12.75" x14ac:dyDescent="0.2">
      <c r="B63" s="112" t="s">
        <v>167</v>
      </c>
      <c r="C63" s="112" t="s">
        <v>166</v>
      </c>
      <c r="D63" s="112">
        <v>2014</v>
      </c>
      <c r="E63" s="112" t="s">
        <v>20</v>
      </c>
      <c r="F63" s="103">
        <v>2790</v>
      </c>
      <c r="H63" s="21" t="s">
        <v>70</v>
      </c>
      <c r="I63" s="21" t="s">
        <v>71</v>
      </c>
      <c r="J63" s="45">
        <v>8</v>
      </c>
      <c r="K63" s="18">
        <v>0</v>
      </c>
      <c r="L63" s="18" t="s">
        <v>162</v>
      </c>
      <c r="M63" s="21">
        <v>2014</v>
      </c>
    </row>
    <row r="64" spans="2:19" s="18" customFormat="1" ht="12.75" x14ac:dyDescent="0.2">
      <c r="B64" s="112" t="s">
        <v>167</v>
      </c>
      <c r="C64" s="112" t="s">
        <v>166</v>
      </c>
      <c r="D64" s="112">
        <v>2014</v>
      </c>
      <c r="E64" s="112" t="s">
        <v>21</v>
      </c>
      <c r="F64" s="103">
        <v>2948</v>
      </c>
      <c r="H64" s="21" t="s">
        <v>70</v>
      </c>
      <c r="I64" s="21" t="s">
        <v>71</v>
      </c>
      <c r="J64" s="45">
        <v>15</v>
      </c>
      <c r="K64" s="18">
        <v>30</v>
      </c>
      <c r="L64" s="18" t="s">
        <v>162</v>
      </c>
      <c r="M64" s="21">
        <v>2014</v>
      </c>
    </row>
    <row r="65" spans="2:13" s="18" customFormat="1" ht="12.75" x14ac:dyDescent="0.2">
      <c r="B65" s="112" t="s">
        <v>167</v>
      </c>
      <c r="C65" s="112" t="s">
        <v>166</v>
      </c>
      <c r="D65" s="112">
        <v>2014</v>
      </c>
      <c r="E65" s="112" t="s">
        <v>22</v>
      </c>
      <c r="F65" s="103">
        <v>2926</v>
      </c>
      <c r="H65" s="21" t="s">
        <v>70</v>
      </c>
      <c r="I65" s="21" t="s">
        <v>71</v>
      </c>
      <c r="J65" s="45">
        <v>20</v>
      </c>
      <c r="K65" s="18">
        <v>63</v>
      </c>
      <c r="L65" s="18" t="s">
        <v>162</v>
      </c>
      <c r="M65" s="21">
        <v>2014</v>
      </c>
    </row>
    <row r="66" spans="2:13" s="18" customFormat="1" ht="12.75" x14ac:dyDescent="0.2">
      <c r="B66" s="112" t="s">
        <v>167</v>
      </c>
      <c r="C66" s="112" t="s">
        <v>166</v>
      </c>
      <c r="D66" s="112">
        <v>2014</v>
      </c>
      <c r="E66" s="112" t="s">
        <v>23</v>
      </c>
      <c r="F66" s="103">
        <v>2699</v>
      </c>
      <c r="H66" s="21" t="s">
        <v>91</v>
      </c>
      <c r="I66" s="21" t="s">
        <v>92</v>
      </c>
      <c r="J66" s="45">
        <v>100</v>
      </c>
      <c r="K66" s="18">
        <v>0</v>
      </c>
      <c r="L66" s="18" t="s">
        <v>162</v>
      </c>
      <c r="M66" s="21">
        <v>2014</v>
      </c>
    </row>
    <row r="67" spans="2:13" s="18" customFormat="1" ht="12.75" x14ac:dyDescent="0.2">
      <c r="B67" s="112" t="s">
        <v>167</v>
      </c>
      <c r="C67" s="112" t="s">
        <v>166</v>
      </c>
      <c r="D67" s="112">
        <v>2014</v>
      </c>
      <c r="E67" s="112" t="s">
        <v>24</v>
      </c>
      <c r="F67" s="103">
        <v>2611</v>
      </c>
      <c r="H67" s="21" t="s">
        <v>155</v>
      </c>
      <c r="I67" s="21" t="s">
        <v>67</v>
      </c>
      <c r="J67" s="45">
        <v>17</v>
      </c>
      <c r="K67" s="18">
        <v>1</v>
      </c>
      <c r="L67" s="18" t="s">
        <v>162</v>
      </c>
      <c r="M67" s="21">
        <v>2014</v>
      </c>
    </row>
    <row r="68" spans="2:13" s="18" customFormat="1" ht="12.75" x14ac:dyDescent="0.2">
      <c r="B68" s="112" t="s">
        <v>167</v>
      </c>
      <c r="C68" s="112" t="s">
        <v>166</v>
      </c>
      <c r="D68" s="112">
        <v>2014</v>
      </c>
      <c r="E68" s="112" t="s">
        <v>25</v>
      </c>
      <c r="F68" s="103">
        <v>2724</v>
      </c>
      <c r="H68" s="21" t="s">
        <v>130</v>
      </c>
      <c r="I68" s="21" t="s">
        <v>156</v>
      </c>
      <c r="J68" s="45">
        <v>70</v>
      </c>
      <c r="K68" s="18">
        <v>16</v>
      </c>
      <c r="L68" s="18" t="s">
        <v>162</v>
      </c>
      <c r="M68" s="21">
        <v>2014</v>
      </c>
    </row>
    <row r="69" spans="2:13" s="18" customFormat="1" ht="12.75" x14ac:dyDescent="0.2">
      <c r="B69" s="112" t="s">
        <v>167</v>
      </c>
      <c r="C69" s="112" t="s">
        <v>166</v>
      </c>
      <c r="D69" s="112">
        <v>2015</v>
      </c>
      <c r="E69" s="112" t="s">
        <v>11</v>
      </c>
      <c r="F69" s="103">
        <v>2780</v>
      </c>
      <c r="H69" s="21" t="s">
        <v>152</v>
      </c>
      <c r="I69" s="21" t="s">
        <v>153</v>
      </c>
      <c r="J69" s="45">
        <v>54</v>
      </c>
      <c r="K69" s="18">
        <v>0</v>
      </c>
      <c r="L69" s="18" t="s">
        <v>163</v>
      </c>
      <c r="M69" s="21">
        <v>2014</v>
      </c>
    </row>
    <row r="70" spans="2:13" s="18" customFormat="1" ht="12.75" x14ac:dyDescent="0.2">
      <c r="B70" s="112" t="s">
        <v>167</v>
      </c>
      <c r="C70" s="112" t="s">
        <v>166</v>
      </c>
      <c r="D70" s="112">
        <v>2015</v>
      </c>
      <c r="E70" s="112" t="s">
        <v>15</v>
      </c>
      <c r="F70" s="103">
        <v>2780</v>
      </c>
      <c r="H70" s="21" t="s">
        <v>66</v>
      </c>
      <c r="I70" s="21" t="s">
        <v>67</v>
      </c>
      <c r="J70" s="45">
        <v>32</v>
      </c>
      <c r="K70" s="18">
        <v>0</v>
      </c>
      <c r="L70" s="18" t="s">
        <v>163</v>
      </c>
      <c r="M70" s="21">
        <v>2014</v>
      </c>
    </row>
    <row r="71" spans="2:13" s="18" customFormat="1" ht="12.75" x14ac:dyDescent="0.2">
      <c r="B71" s="112" t="s">
        <v>167</v>
      </c>
      <c r="C71" s="112" t="s">
        <v>166</v>
      </c>
      <c r="D71" s="112">
        <v>2015</v>
      </c>
      <c r="E71" s="112" t="s">
        <v>16</v>
      </c>
      <c r="F71" s="103">
        <v>2686</v>
      </c>
      <c r="H71" s="21" t="s">
        <v>70</v>
      </c>
      <c r="I71" s="21" t="s">
        <v>71</v>
      </c>
      <c r="J71" s="45">
        <v>11</v>
      </c>
      <c r="K71" s="18">
        <v>0</v>
      </c>
      <c r="L71" s="18" t="s">
        <v>163</v>
      </c>
      <c r="M71" s="21">
        <v>2014</v>
      </c>
    </row>
    <row r="72" spans="2:13" s="18" customFormat="1" ht="12.75" x14ac:dyDescent="0.2">
      <c r="B72" s="112" t="s">
        <v>167</v>
      </c>
      <c r="C72" s="112" t="s">
        <v>166</v>
      </c>
      <c r="D72" s="112">
        <v>2015</v>
      </c>
      <c r="E72" s="112" t="s">
        <v>17</v>
      </c>
      <c r="F72" s="103">
        <v>2413</v>
      </c>
      <c r="H72" s="21" t="s">
        <v>70</v>
      </c>
      <c r="I72" s="21" t="s">
        <v>71</v>
      </c>
      <c r="J72" s="45">
        <v>25</v>
      </c>
      <c r="K72" s="18">
        <v>74</v>
      </c>
      <c r="L72" s="18" t="s">
        <v>163</v>
      </c>
      <c r="M72" s="21">
        <v>2014</v>
      </c>
    </row>
    <row r="73" spans="2:13" s="18" customFormat="1" ht="12.75" x14ac:dyDescent="0.2">
      <c r="B73" s="112" t="s">
        <v>167</v>
      </c>
      <c r="C73" s="112" t="s">
        <v>166</v>
      </c>
      <c r="D73" s="112">
        <v>2015</v>
      </c>
      <c r="E73" s="112" t="s">
        <v>18</v>
      </c>
      <c r="F73" s="103">
        <v>2625</v>
      </c>
      <c r="H73" s="21" t="s">
        <v>70</v>
      </c>
      <c r="I73" s="21" t="s">
        <v>73</v>
      </c>
      <c r="J73" s="45">
        <v>2</v>
      </c>
      <c r="K73" s="18">
        <v>0</v>
      </c>
      <c r="L73" s="18" t="s">
        <v>163</v>
      </c>
      <c r="M73" s="21">
        <v>2014</v>
      </c>
    </row>
    <row r="74" spans="2:13" s="18" customFormat="1" ht="12.75" x14ac:dyDescent="0.2">
      <c r="B74" s="112" t="s">
        <v>167</v>
      </c>
      <c r="C74" s="112" t="s">
        <v>166</v>
      </c>
      <c r="D74" s="112">
        <v>2015</v>
      </c>
      <c r="E74" s="112" t="s">
        <v>19</v>
      </c>
      <c r="F74" s="103">
        <v>2636</v>
      </c>
      <c r="H74" s="21" t="s">
        <v>70</v>
      </c>
      <c r="I74" s="21" t="s">
        <v>73</v>
      </c>
      <c r="J74" s="45">
        <v>3</v>
      </c>
      <c r="K74" s="18">
        <v>0</v>
      </c>
      <c r="L74" s="18" t="s">
        <v>163</v>
      </c>
      <c r="M74" s="21">
        <v>2014</v>
      </c>
    </row>
    <row r="75" spans="2:13" s="18" customFormat="1" ht="12.75" x14ac:dyDescent="0.2">
      <c r="B75" s="112" t="s">
        <v>167</v>
      </c>
      <c r="C75" s="112" t="s">
        <v>166</v>
      </c>
      <c r="D75" s="112">
        <v>2015</v>
      </c>
      <c r="E75" s="112" t="s">
        <v>20</v>
      </c>
      <c r="F75" s="103">
        <v>2285</v>
      </c>
      <c r="H75" s="21" t="s">
        <v>129</v>
      </c>
      <c r="I75" s="21" t="s">
        <v>75</v>
      </c>
      <c r="J75" s="45">
        <v>50</v>
      </c>
      <c r="K75" s="18">
        <v>1</v>
      </c>
      <c r="L75" s="18" t="s">
        <v>163</v>
      </c>
      <c r="M75" s="21">
        <v>2014</v>
      </c>
    </row>
    <row r="76" spans="2:13" s="18" customFormat="1" ht="12.75" x14ac:dyDescent="0.2">
      <c r="B76" s="112" t="s">
        <v>167</v>
      </c>
      <c r="C76" s="112" t="s">
        <v>166</v>
      </c>
      <c r="D76" s="112">
        <v>2015</v>
      </c>
      <c r="E76" s="112" t="s">
        <v>21</v>
      </c>
      <c r="F76" s="103">
        <v>2516</v>
      </c>
      <c r="H76" s="21" t="s">
        <v>87</v>
      </c>
      <c r="I76" s="21" t="s">
        <v>88</v>
      </c>
      <c r="J76" s="45">
        <v>150</v>
      </c>
      <c r="K76" s="18">
        <v>0</v>
      </c>
      <c r="L76" s="18" t="s">
        <v>163</v>
      </c>
      <c r="M76" s="21">
        <v>2014</v>
      </c>
    </row>
    <row r="77" spans="2:13" s="18" customFormat="1" ht="12.75" x14ac:dyDescent="0.2">
      <c r="B77" s="112" t="s">
        <v>167</v>
      </c>
      <c r="C77" s="112" t="s">
        <v>166</v>
      </c>
      <c r="D77" s="112">
        <v>2015</v>
      </c>
      <c r="E77" s="112" t="s">
        <v>22</v>
      </c>
      <c r="F77" s="103">
        <v>2623</v>
      </c>
      <c r="H77" s="21" t="s">
        <v>154</v>
      </c>
      <c r="I77" s="21" t="s">
        <v>73</v>
      </c>
      <c r="J77" s="45">
        <v>7</v>
      </c>
      <c r="K77" s="18">
        <v>0</v>
      </c>
      <c r="L77" s="18" t="s">
        <v>163</v>
      </c>
      <c r="M77" s="21">
        <v>2014</v>
      </c>
    </row>
    <row r="78" spans="2:13" s="18" customFormat="1" ht="12.75" x14ac:dyDescent="0.2">
      <c r="B78" s="112" t="s">
        <v>167</v>
      </c>
      <c r="C78" s="112" t="s">
        <v>166</v>
      </c>
      <c r="D78" s="112">
        <v>2015</v>
      </c>
      <c r="E78" s="112" t="s">
        <v>23</v>
      </c>
      <c r="F78" s="103">
        <v>2179</v>
      </c>
      <c r="H78" s="21" t="s">
        <v>70</v>
      </c>
      <c r="I78" s="21" t="s">
        <v>71</v>
      </c>
      <c r="J78" s="45">
        <v>8</v>
      </c>
      <c r="K78" s="18">
        <v>0</v>
      </c>
      <c r="L78" s="18" t="s">
        <v>163</v>
      </c>
      <c r="M78" s="21">
        <v>2014</v>
      </c>
    </row>
    <row r="79" spans="2:13" s="18" customFormat="1" ht="12.75" x14ac:dyDescent="0.2">
      <c r="B79" s="112" t="s">
        <v>167</v>
      </c>
      <c r="C79" s="112" t="s">
        <v>166</v>
      </c>
      <c r="D79" s="112">
        <v>2015</v>
      </c>
      <c r="E79" s="112" t="s">
        <v>24</v>
      </c>
      <c r="F79" s="103">
        <v>2146</v>
      </c>
      <c r="H79" s="21" t="s">
        <v>70</v>
      </c>
      <c r="I79" s="21" t="s">
        <v>71</v>
      </c>
      <c r="J79" s="45">
        <v>15</v>
      </c>
      <c r="K79" s="18">
        <v>0</v>
      </c>
      <c r="L79" s="18" t="s">
        <v>163</v>
      </c>
      <c r="M79" s="21">
        <v>2014</v>
      </c>
    </row>
    <row r="80" spans="2:13" s="18" customFormat="1" ht="12.75" x14ac:dyDescent="0.2">
      <c r="B80" s="112" t="s">
        <v>167</v>
      </c>
      <c r="C80" s="112" t="s">
        <v>166</v>
      </c>
      <c r="D80" s="112">
        <v>2015</v>
      </c>
      <c r="E80" s="112" t="s">
        <v>25</v>
      </c>
      <c r="F80" s="103">
        <v>2211</v>
      </c>
      <c r="H80" s="21" t="s">
        <v>70</v>
      </c>
      <c r="I80" s="21" t="s">
        <v>71</v>
      </c>
      <c r="J80" s="45">
        <v>20</v>
      </c>
      <c r="K80" s="18">
        <v>20</v>
      </c>
      <c r="L80" s="18" t="s">
        <v>163</v>
      </c>
      <c r="M80" s="21">
        <v>2014</v>
      </c>
    </row>
    <row r="81" spans="2:13" s="18" customFormat="1" ht="12.75" x14ac:dyDescent="0.2">
      <c r="B81" s="112" t="s">
        <v>167</v>
      </c>
      <c r="C81" s="112" t="s">
        <v>166</v>
      </c>
      <c r="D81" s="112">
        <v>2016</v>
      </c>
      <c r="E81" s="112" t="s">
        <v>11</v>
      </c>
      <c r="F81" s="99">
        <v>2201</v>
      </c>
      <c r="H81" s="21" t="s">
        <v>91</v>
      </c>
      <c r="I81" s="21" t="s">
        <v>92</v>
      </c>
      <c r="J81" s="45">
        <v>100</v>
      </c>
      <c r="K81" s="18">
        <v>0</v>
      </c>
      <c r="L81" s="18" t="s">
        <v>163</v>
      </c>
      <c r="M81" s="21">
        <v>2014</v>
      </c>
    </row>
    <row r="82" spans="2:13" s="18" customFormat="1" ht="12.75" x14ac:dyDescent="0.2">
      <c r="B82" s="112" t="s">
        <v>167</v>
      </c>
      <c r="C82" s="112" t="s">
        <v>166</v>
      </c>
      <c r="D82" s="112">
        <v>2016</v>
      </c>
      <c r="E82" s="112" t="s">
        <v>15</v>
      </c>
      <c r="F82" s="97">
        <v>2088</v>
      </c>
      <c r="H82" s="21" t="s">
        <v>155</v>
      </c>
      <c r="I82" s="21" t="s">
        <v>67</v>
      </c>
      <c r="J82" s="45">
        <v>17</v>
      </c>
      <c r="K82" s="18">
        <v>0</v>
      </c>
      <c r="L82" s="18" t="s">
        <v>163</v>
      </c>
      <c r="M82" s="21">
        <v>2014</v>
      </c>
    </row>
    <row r="83" spans="2:13" s="18" customFormat="1" ht="12.75" x14ac:dyDescent="0.2">
      <c r="B83" s="112" t="s">
        <v>167</v>
      </c>
      <c r="C83" s="112" t="s">
        <v>166</v>
      </c>
      <c r="D83" s="112">
        <v>2016</v>
      </c>
      <c r="E83" s="112" t="s">
        <v>16</v>
      </c>
      <c r="F83" s="99">
        <v>1899</v>
      </c>
      <c r="H83" s="21" t="s">
        <v>130</v>
      </c>
      <c r="I83" s="21" t="s">
        <v>156</v>
      </c>
      <c r="J83" s="45">
        <v>70</v>
      </c>
      <c r="K83" s="18">
        <v>0</v>
      </c>
      <c r="L83" s="18" t="s">
        <v>163</v>
      </c>
      <c r="M83" s="21">
        <v>2014</v>
      </c>
    </row>
    <row r="84" spans="2:13" s="18" customFormat="1" ht="12.75" x14ac:dyDescent="0.2">
      <c r="B84" s="112" t="s">
        <v>167</v>
      </c>
      <c r="C84" s="112" t="s">
        <v>166</v>
      </c>
      <c r="D84" s="112">
        <v>2016</v>
      </c>
      <c r="E84" s="112" t="s">
        <v>17</v>
      </c>
      <c r="F84" s="98">
        <v>1717</v>
      </c>
      <c r="J84" s="45"/>
      <c r="M84" s="21"/>
    </row>
    <row r="85" spans="2:13" x14ac:dyDescent="0.25">
      <c r="B85" s="112" t="s">
        <v>167</v>
      </c>
      <c r="C85" s="112" t="s">
        <v>166</v>
      </c>
      <c r="D85" s="112">
        <v>2016</v>
      </c>
      <c r="E85" s="112" t="s">
        <v>18</v>
      </c>
      <c r="F85" s="99">
        <v>1806</v>
      </c>
    </row>
    <row r="86" spans="2:13" x14ac:dyDescent="0.25">
      <c r="B86" s="112" t="s">
        <v>167</v>
      </c>
      <c r="C86" s="112" t="s">
        <v>166</v>
      </c>
      <c r="D86" s="112">
        <v>2016</v>
      </c>
      <c r="E86" s="112" t="s">
        <v>19</v>
      </c>
      <c r="F86" s="102">
        <v>1904</v>
      </c>
    </row>
    <row r="87" spans="2:13" x14ac:dyDescent="0.25">
      <c r="B87" s="112" t="s">
        <v>167</v>
      </c>
      <c r="C87" s="112" t="s">
        <v>166</v>
      </c>
      <c r="D87" s="112">
        <v>2016</v>
      </c>
      <c r="E87" s="112" t="s">
        <v>20</v>
      </c>
      <c r="F87" s="98">
        <v>1800</v>
      </c>
    </row>
    <row r="88" spans="2:13" x14ac:dyDescent="0.25">
      <c r="B88" s="112" t="s">
        <v>167</v>
      </c>
      <c r="C88" s="112" t="s">
        <v>166</v>
      </c>
      <c r="D88" s="112">
        <v>2016</v>
      </c>
      <c r="E88" s="112" t="s">
        <v>21</v>
      </c>
      <c r="F88" s="99">
        <v>1804</v>
      </c>
    </row>
    <row r="89" spans="2:13" x14ac:dyDescent="0.25">
      <c r="B89" s="112" t="s">
        <v>167</v>
      </c>
      <c r="C89" s="112" t="s">
        <v>166</v>
      </c>
      <c r="D89" s="112">
        <v>2016</v>
      </c>
      <c r="E89" s="112" t="s">
        <v>22</v>
      </c>
      <c r="F89" s="98">
        <v>2066</v>
      </c>
    </row>
    <row r="90" spans="2:13" x14ac:dyDescent="0.25">
      <c r="B90" s="112" t="s">
        <v>167</v>
      </c>
      <c r="C90" s="112" t="s">
        <v>166</v>
      </c>
      <c r="D90" s="112">
        <v>2016</v>
      </c>
      <c r="E90" s="112" t="s">
        <v>23</v>
      </c>
      <c r="F90" s="98">
        <v>2081</v>
      </c>
    </row>
    <row r="91" spans="2:13" x14ac:dyDescent="0.25">
      <c r="B91" s="112" t="s">
        <v>167</v>
      </c>
      <c r="C91" s="112" t="s">
        <v>166</v>
      </c>
      <c r="D91" s="112">
        <v>2016</v>
      </c>
      <c r="E91" s="112" t="s">
        <v>24</v>
      </c>
      <c r="F91" s="98">
        <v>2100</v>
      </c>
    </row>
    <row r="92" spans="2:13" x14ac:dyDescent="0.25">
      <c r="B92" s="112" t="s">
        <v>167</v>
      </c>
      <c r="C92" s="112" t="s">
        <v>166</v>
      </c>
      <c r="D92" s="112">
        <v>2016</v>
      </c>
      <c r="E92" s="112" t="s">
        <v>25</v>
      </c>
      <c r="F92" s="89">
        <v>2105</v>
      </c>
    </row>
    <row r="93" spans="2:13" x14ac:dyDescent="0.25">
      <c r="B93" s="112" t="s">
        <v>167</v>
      </c>
      <c r="C93" s="112" t="s">
        <v>166</v>
      </c>
      <c r="D93" s="112">
        <v>2017</v>
      </c>
      <c r="E93" s="112" t="s">
        <v>11</v>
      </c>
      <c r="F93" s="89">
        <v>2179</v>
      </c>
    </row>
    <row r="94" spans="2:13" x14ac:dyDescent="0.25">
      <c r="B94" s="112" t="s">
        <v>167</v>
      </c>
      <c r="C94" s="112" t="s">
        <v>166</v>
      </c>
      <c r="D94" s="112">
        <v>2017</v>
      </c>
      <c r="E94" s="112" t="s">
        <v>15</v>
      </c>
      <c r="F94" s="89">
        <v>2141</v>
      </c>
    </row>
    <row r="95" spans="2:13" x14ac:dyDescent="0.25">
      <c r="B95" s="112" t="s">
        <v>167</v>
      </c>
      <c r="C95" s="112" t="s">
        <v>166</v>
      </c>
      <c r="D95" s="112">
        <v>2017</v>
      </c>
      <c r="E95" s="112" t="s">
        <v>16</v>
      </c>
      <c r="F95" s="89">
        <v>2242</v>
      </c>
    </row>
    <row r="96" spans="2:13" x14ac:dyDescent="0.25">
      <c r="B96" s="112" t="s">
        <v>167</v>
      </c>
      <c r="C96" s="112" t="s">
        <v>166</v>
      </c>
      <c r="D96" s="112">
        <v>2017</v>
      </c>
      <c r="E96" s="112" t="s">
        <v>17</v>
      </c>
      <c r="F96" s="91">
        <v>2413</v>
      </c>
    </row>
    <row r="97" spans="2:6" x14ac:dyDescent="0.25">
      <c r="B97" s="112" t="s">
        <v>167</v>
      </c>
      <c r="C97" s="112" t="s">
        <v>166</v>
      </c>
      <c r="D97" s="112">
        <v>2017</v>
      </c>
      <c r="E97" s="112" t="s">
        <v>18</v>
      </c>
      <c r="F97" s="91">
        <v>2532</v>
      </c>
    </row>
    <row r="98" spans="2:6" x14ac:dyDescent="0.25">
      <c r="B98" s="112" t="s">
        <v>167</v>
      </c>
      <c r="C98" s="112" t="s">
        <v>166</v>
      </c>
      <c r="D98" s="112">
        <v>2017</v>
      </c>
      <c r="E98" s="112" t="s">
        <v>19</v>
      </c>
      <c r="F98" s="91">
        <v>2021</v>
      </c>
    </row>
    <row r="99" spans="2:6" x14ac:dyDescent="0.25">
      <c r="B99" s="112" t="s">
        <v>167</v>
      </c>
      <c r="C99" s="112" t="s">
        <v>166</v>
      </c>
      <c r="D99" s="112">
        <v>2017</v>
      </c>
      <c r="E99" s="112" t="s">
        <v>20</v>
      </c>
      <c r="F99" s="93">
        <v>2144</v>
      </c>
    </row>
    <row r="100" spans="2:6" x14ac:dyDescent="0.25">
      <c r="B100" s="112" t="s">
        <v>167</v>
      </c>
      <c r="C100" s="112" t="s">
        <v>166</v>
      </c>
      <c r="D100" s="112">
        <v>2017</v>
      </c>
      <c r="E100" s="112" t="s">
        <v>21</v>
      </c>
      <c r="F100" s="92">
        <v>2421</v>
      </c>
    </row>
    <row r="101" spans="2:6" x14ac:dyDescent="0.25">
      <c r="B101" s="112" t="s">
        <v>167</v>
      </c>
      <c r="C101" s="112" t="s">
        <v>166</v>
      </c>
      <c r="D101" s="112">
        <v>2017</v>
      </c>
      <c r="E101" s="112" t="s">
        <v>22</v>
      </c>
      <c r="F101" s="93">
        <v>2242</v>
      </c>
    </row>
    <row r="102" spans="2:6" x14ac:dyDescent="0.25">
      <c r="B102" s="112" t="s">
        <v>167</v>
      </c>
      <c r="C102" s="112" t="s">
        <v>166</v>
      </c>
      <c r="D102" s="112">
        <v>2017</v>
      </c>
      <c r="E102" s="112" t="s">
        <v>23</v>
      </c>
      <c r="F102" s="93">
        <v>2294</v>
      </c>
    </row>
    <row r="103" spans="2:6" x14ac:dyDescent="0.25">
      <c r="B103" s="112" t="s">
        <v>167</v>
      </c>
      <c r="C103" s="112" t="s">
        <v>166</v>
      </c>
      <c r="D103" s="112">
        <v>2017</v>
      </c>
      <c r="E103" s="112" t="s">
        <v>24</v>
      </c>
      <c r="F103" s="93">
        <v>2558</v>
      </c>
    </row>
    <row r="104" spans="2:6" x14ac:dyDescent="0.25">
      <c r="B104" s="112" t="s">
        <v>167</v>
      </c>
      <c r="C104" s="112" t="s">
        <v>166</v>
      </c>
      <c r="D104" s="112">
        <v>2017</v>
      </c>
      <c r="E104" s="112" t="s">
        <v>25</v>
      </c>
      <c r="F104" s="89">
        <v>2303</v>
      </c>
    </row>
    <row r="105" spans="2:6" x14ac:dyDescent="0.25">
      <c r="B105" s="112" t="s">
        <v>168</v>
      </c>
      <c r="C105" s="112">
        <v>142</v>
      </c>
      <c r="D105" s="112">
        <v>2014</v>
      </c>
      <c r="E105" s="112" t="s">
        <v>11</v>
      </c>
      <c r="F105" s="103">
        <v>215648.6</v>
      </c>
    </row>
    <row r="106" spans="2:6" x14ac:dyDescent="0.25">
      <c r="B106" s="112" t="s">
        <v>168</v>
      </c>
      <c r="C106" s="112">
        <v>142</v>
      </c>
      <c r="D106" s="112">
        <v>2014</v>
      </c>
      <c r="E106" s="112" t="s">
        <v>15</v>
      </c>
      <c r="F106" s="103">
        <v>201333.6</v>
      </c>
    </row>
    <row r="107" spans="2:6" x14ac:dyDescent="0.25">
      <c r="B107" s="112" t="s">
        <v>168</v>
      </c>
      <c r="C107" s="112">
        <v>142</v>
      </c>
      <c r="D107" s="112">
        <v>2014</v>
      </c>
      <c r="E107" s="112" t="s">
        <v>16</v>
      </c>
      <c r="F107" s="103">
        <v>219127.4</v>
      </c>
    </row>
    <row r="108" spans="2:6" x14ac:dyDescent="0.25">
      <c r="B108" s="112" t="s">
        <v>168</v>
      </c>
      <c r="C108" s="112">
        <v>142</v>
      </c>
      <c r="D108" s="112">
        <v>2014</v>
      </c>
      <c r="E108" s="112" t="s">
        <v>17</v>
      </c>
      <c r="F108" s="103">
        <v>205888.3</v>
      </c>
    </row>
    <row r="109" spans="2:6" x14ac:dyDescent="0.25">
      <c r="B109" s="112" t="s">
        <v>168</v>
      </c>
      <c r="C109" s="112">
        <v>142</v>
      </c>
      <c r="D109" s="112">
        <v>2014</v>
      </c>
      <c r="E109" s="112" t="s">
        <v>18</v>
      </c>
      <c r="F109" s="103">
        <v>204544.8</v>
      </c>
    </row>
    <row r="110" spans="2:6" x14ac:dyDescent="0.25">
      <c r="B110" s="112" t="s">
        <v>168</v>
      </c>
      <c r="C110" s="112">
        <v>142</v>
      </c>
      <c r="D110" s="112">
        <v>2014</v>
      </c>
      <c r="E110" s="112" t="s">
        <v>19</v>
      </c>
      <c r="F110" s="103">
        <v>194727.6</v>
      </c>
    </row>
    <row r="111" spans="2:6" x14ac:dyDescent="0.25">
      <c r="B111" s="112" t="s">
        <v>168</v>
      </c>
      <c r="C111" s="112">
        <v>142</v>
      </c>
      <c r="D111" s="112">
        <v>2014</v>
      </c>
      <c r="E111" s="112" t="s">
        <v>20</v>
      </c>
      <c r="F111" s="103">
        <v>206816.3</v>
      </c>
    </row>
    <row r="112" spans="2:6" x14ac:dyDescent="0.25">
      <c r="B112" s="112" t="s">
        <v>168</v>
      </c>
      <c r="C112" s="112">
        <v>142</v>
      </c>
      <c r="D112" s="112">
        <v>2014</v>
      </c>
      <c r="E112" s="112" t="s">
        <v>21</v>
      </c>
      <c r="F112" s="103">
        <v>194138.2</v>
      </c>
    </row>
    <row r="113" spans="2:6" x14ac:dyDescent="0.25">
      <c r="B113" s="112" t="s">
        <v>168</v>
      </c>
      <c r="C113" s="112">
        <v>142</v>
      </c>
      <c r="D113" s="112">
        <v>2014</v>
      </c>
      <c r="E113" s="112" t="s">
        <v>22</v>
      </c>
      <c r="F113" s="103">
        <v>198791.4</v>
      </c>
    </row>
    <row r="114" spans="2:6" x14ac:dyDescent="0.25">
      <c r="B114" s="112" t="s">
        <v>168</v>
      </c>
      <c r="C114" s="112">
        <v>142</v>
      </c>
      <c r="D114" s="112">
        <v>2014</v>
      </c>
      <c r="E114" s="112" t="s">
        <v>23</v>
      </c>
      <c r="F114" s="103">
        <v>203999</v>
      </c>
    </row>
    <row r="115" spans="2:6" x14ac:dyDescent="0.25">
      <c r="B115" s="112" t="s">
        <v>168</v>
      </c>
      <c r="C115" s="112">
        <v>142</v>
      </c>
      <c r="D115" s="112">
        <v>2014</v>
      </c>
      <c r="E115" s="112" t="s">
        <v>24</v>
      </c>
      <c r="F115" s="103">
        <v>191077.4</v>
      </c>
    </row>
    <row r="116" spans="2:6" x14ac:dyDescent="0.25">
      <c r="B116" s="112" t="s">
        <v>168</v>
      </c>
      <c r="C116" s="112">
        <v>142</v>
      </c>
      <c r="D116" s="112">
        <v>2014</v>
      </c>
      <c r="E116" s="112" t="s">
        <v>25</v>
      </c>
      <c r="F116" s="103">
        <v>190064.5</v>
      </c>
    </row>
    <row r="117" spans="2:6" x14ac:dyDescent="0.25">
      <c r="B117" s="112" t="s">
        <v>168</v>
      </c>
      <c r="C117" s="112">
        <v>142</v>
      </c>
      <c r="D117" s="112">
        <v>2015</v>
      </c>
      <c r="E117" s="112" t="s">
        <v>11</v>
      </c>
      <c r="F117" s="103">
        <v>186426.2</v>
      </c>
    </row>
    <row r="118" spans="2:6" x14ac:dyDescent="0.25">
      <c r="B118" s="112" t="s">
        <v>168</v>
      </c>
      <c r="C118" s="112">
        <v>142</v>
      </c>
      <c r="D118" s="112">
        <v>2015</v>
      </c>
      <c r="E118" s="112" t="s">
        <v>15</v>
      </c>
      <c r="F118" s="103">
        <v>172867</v>
      </c>
    </row>
    <row r="119" spans="2:6" x14ac:dyDescent="0.25">
      <c r="B119" s="112" t="s">
        <v>168</v>
      </c>
      <c r="C119" s="112">
        <v>142</v>
      </c>
      <c r="D119" s="112">
        <v>2015</v>
      </c>
      <c r="E119" s="112" t="s">
        <v>16</v>
      </c>
      <c r="F119" s="103">
        <v>192068.1</v>
      </c>
    </row>
    <row r="120" spans="2:6" x14ac:dyDescent="0.25">
      <c r="B120" s="112" t="s">
        <v>168</v>
      </c>
      <c r="C120" s="112">
        <v>142</v>
      </c>
      <c r="D120" s="112">
        <v>2015</v>
      </c>
      <c r="E120" s="112" t="s">
        <v>17</v>
      </c>
      <c r="F120" s="103">
        <v>179532.2</v>
      </c>
    </row>
    <row r="121" spans="2:6" x14ac:dyDescent="0.25">
      <c r="B121" s="112" t="s">
        <v>168</v>
      </c>
      <c r="C121" s="112">
        <v>142</v>
      </c>
      <c r="D121" s="112">
        <v>2015</v>
      </c>
      <c r="E121" s="112" t="s">
        <v>18</v>
      </c>
      <c r="F121" s="103">
        <v>185553.1</v>
      </c>
    </row>
    <row r="122" spans="2:6" x14ac:dyDescent="0.25">
      <c r="B122" s="112" t="s">
        <v>168</v>
      </c>
      <c r="C122" s="112">
        <v>142</v>
      </c>
      <c r="D122" s="112">
        <v>2015</v>
      </c>
      <c r="E122" s="112" t="s">
        <v>19</v>
      </c>
      <c r="F122" s="103">
        <v>180669.9</v>
      </c>
    </row>
    <row r="123" spans="2:6" x14ac:dyDescent="0.25">
      <c r="B123" s="112" t="s">
        <v>168</v>
      </c>
      <c r="C123" s="112">
        <v>142</v>
      </c>
      <c r="D123" s="112">
        <v>2015</v>
      </c>
      <c r="E123" s="112" t="s">
        <v>20</v>
      </c>
      <c r="F123" s="103">
        <v>192491</v>
      </c>
    </row>
    <row r="124" spans="2:6" x14ac:dyDescent="0.25">
      <c r="B124" s="112" t="s">
        <v>168</v>
      </c>
      <c r="C124" s="112">
        <v>142</v>
      </c>
      <c r="D124" s="112">
        <v>2015</v>
      </c>
      <c r="E124" s="112" t="s">
        <v>21</v>
      </c>
      <c r="F124" s="103">
        <v>189143.7</v>
      </c>
    </row>
    <row r="125" spans="2:6" x14ac:dyDescent="0.25">
      <c r="B125" s="112" t="s">
        <v>168</v>
      </c>
      <c r="C125" s="112">
        <v>142</v>
      </c>
      <c r="D125" s="112">
        <v>2015</v>
      </c>
      <c r="E125" s="112" t="s">
        <v>22</v>
      </c>
      <c r="F125" s="103">
        <v>190776.2</v>
      </c>
    </row>
    <row r="126" spans="2:6" x14ac:dyDescent="0.25">
      <c r="B126" s="112" t="s">
        <v>168</v>
      </c>
      <c r="C126" s="112">
        <v>142</v>
      </c>
      <c r="D126" s="112">
        <v>2015</v>
      </c>
      <c r="E126" s="112" t="s">
        <v>23</v>
      </c>
      <c r="F126" s="103">
        <v>193989</v>
      </c>
    </row>
    <row r="127" spans="2:6" x14ac:dyDescent="0.25">
      <c r="B127" s="112" t="s">
        <v>168</v>
      </c>
      <c r="C127" s="112">
        <v>142</v>
      </c>
      <c r="D127" s="112">
        <v>2015</v>
      </c>
      <c r="E127" s="112" t="s">
        <v>24</v>
      </c>
      <c r="F127" s="103">
        <v>180606</v>
      </c>
    </row>
    <row r="128" spans="2:6" x14ac:dyDescent="0.25">
      <c r="B128" s="112" t="s">
        <v>168</v>
      </c>
      <c r="C128" s="112">
        <v>142</v>
      </c>
      <c r="D128" s="112">
        <v>2015</v>
      </c>
      <c r="E128" s="112" t="s">
        <v>25</v>
      </c>
      <c r="F128" s="103">
        <v>182342.39999999999</v>
      </c>
    </row>
    <row r="129" spans="2:6" x14ac:dyDescent="0.25">
      <c r="B129" s="112" t="s">
        <v>168</v>
      </c>
      <c r="C129" s="112">
        <v>142</v>
      </c>
      <c r="D129" s="112">
        <v>2016</v>
      </c>
      <c r="E129" s="112" t="s">
        <v>11</v>
      </c>
      <c r="F129" s="99">
        <v>172516.9</v>
      </c>
    </row>
    <row r="130" spans="2:6" x14ac:dyDescent="0.25">
      <c r="B130" s="112" t="s">
        <v>168</v>
      </c>
      <c r="C130" s="112">
        <v>142</v>
      </c>
      <c r="D130" s="112">
        <v>2016</v>
      </c>
      <c r="E130" s="112" t="s">
        <v>15</v>
      </c>
      <c r="F130" s="99">
        <v>170717.8</v>
      </c>
    </row>
    <row r="131" spans="2:6" x14ac:dyDescent="0.25">
      <c r="B131" s="112" t="s">
        <v>168</v>
      </c>
      <c r="C131" s="112">
        <v>142</v>
      </c>
      <c r="D131" s="112">
        <v>2016</v>
      </c>
      <c r="E131" s="112" t="s">
        <v>16</v>
      </c>
      <c r="F131" s="99">
        <v>161842.1</v>
      </c>
    </row>
    <row r="132" spans="2:6" x14ac:dyDescent="0.25">
      <c r="B132" s="112" t="s">
        <v>168</v>
      </c>
      <c r="C132" s="112">
        <v>142</v>
      </c>
      <c r="D132" s="112">
        <v>2016</v>
      </c>
      <c r="E132" s="112" t="s">
        <v>17</v>
      </c>
      <c r="F132" s="98">
        <v>160561</v>
      </c>
    </row>
    <row r="133" spans="2:6" x14ac:dyDescent="0.25">
      <c r="B133" s="112" t="s">
        <v>168</v>
      </c>
      <c r="C133" s="112">
        <v>142</v>
      </c>
      <c r="D133" s="112">
        <v>2016</v>
      </c>
      <c r="E133" s="112" t="s">
        <v>18</v>
      </c>
      <c r="F133" s="98">
        <v>156945.9</v>
      </c>
    </row>
    <row r="134" spans="2:6" x14ac:dyDescent="0.25">
      <c r="B134" s="112" t="s">
        <v>168</v>
      </c>
      <c r="C134" s="112">
        <v>142</v>
      </c>
      <c r="D134" s="112">
        <v>2016</v>
      </c>
      <c r="E134" s="112" t="s">
        <v>19</v>
      </c>
      <c r="F134" s="105">
        <v>158303</v>
      </c>
    </row>
    <row r="135" spans="2:6" x14ac:dyDescent="0.25">
      <c r="B135" s="112" t="s">
        <v>168</v>
      </c>
      <c r="C135" s="112">
        <v>142</v>
      </c>
      <c r="D135" s="112">
        <v>2016</v>
      </c>
      <c r="E135" s="112" t="s">
        <v>20</v>
      </c>
      <c r="F135" s="113">
        <v>162348.5</v>
      </c>
    </row>
    <row r="136" spans="2:6" x14ac:dyDescent="0.25">
      <c r="B136" s="112" t="s">
        <v>168</v>
      </c>
      <c r="C136" s="112">
        <v>142</v>
      </c>
      <c r="D136" s="112">
        <v>2016</v>
      </c>
      <c r="E136" s="112" t="s">
        <v>21</v>
      </c>
      <c r="F136" s="113">
        <v>173967</v>
      </c>
    </row>
    <row r="137" spans="2:6" x14ac:dyDescent="0.25">
      <c r="B137" s="112" t="s">
        <v>168</v>
      </c>
      <c r="C137" s="112">
        <v>142</v>
      </c>
      <c r="D137" s="112">
        <v>2016</v>
      </c>
      <c r="E137" s="112" t="s">
        <v>22</v>
      </c>
      <c r="F137" s="114">
        <v>158303</v>
      </c>
    </row>
    <row r="138" spans="2:6" x14ac:dyDescent="0.25">
      <c r="B138" s="112" t="s">
        <v>168</v>
      </c>
      <c r="C138" s="112">
        <v>142</v>
      </c>
      <c r="D138" s="112">
        <v>2016</v>
      </c>
      <c r="E138" s="112" t="s">
        <v>23</v>
      </c>
      <c r="F138" s="98">
        <v>170828.5</v>
      </c>
    </row>
    <row r="139" spans="2:6" x14ac:dyDescent="0.25">
      <c r="B139" s="112" t="s">
        <v>168</v>
      </c>
      <c r="C139" s="112">
        <v>142</v>
      </c>
      <c r="D139" s="112">
        <v>2016</v>
      </c>
      <c r="E139" s="112" t="s">
        <v>24</v>
      </c>
      <c r="F139" s="99">
        <v>173822.8</v>
      </c>
    </row>
    <row r="140" spans="2:6" x14ac:dyDescent="0.25">
      <c r="B140" s="112" t="s">
        <v>168</v>
      </c>
      <c r="C140" s="112">
        <v>142</v>
      </c>
      <c r="D140" s="112">
        <v>2016</v>
      </c>
      <c r="E140" s="112" t="s">
        <v>25</v>
      </c>
      <c r="F140" s="106">
        <v>172873.1</v>
      </c>
    </row>
    <row r="141" spans="2:6" x14ac:dyDescent="0.25">
      <c r="B141" s="112" t="s">
        <v>168</v>
      </c>
      <c r="C141" s="112">
        <v>142</v>
      </c>
      <c r="D141" s="112">
        <v>2017</v>
      </c>
      <c r="E141" s="112" t="s">
        <v>11</v>
      </c>
      <c r="F141" s="107">
        <v>169857.2</v>
      </c>
    </row>
    <row r="142" spans="2:6" x14ac:dyDescent="0.25">
      <c r="B142" s="112" t="s">
        <v>168</v>
      </c>
      <c r="C142" s="112">
        <v>142</v>
      </c>
      <c r="D142" s="112">
        <v>2017</v>
      </c>
      <c r="E142" s="112" t="s">
        <v>15</v>
      </c>
      <c r="F142" s="106">
        <v>158036.70000000001</v>
      </c>
    </row>
    <row r="143" spans="2:6" x14ac:dyDescent="0.25">
      <c r="B143" s="112" t="s">
        <v>168</v>
      </c>
      <c r="C143" s="112">
        <v>142</v>
      </c>
      <c r="D143" s="112">
        <v>2017</v>
      </c>
      <c r="E143" s="112" t="s">
        <v>16</v>
      </c>
      <c r="F143" s="106">
        <v>170713.4</v>
      </c>
    </row>
    <row r="144" spans="2:6" x14ac:dyDescent="0.25">
      <c r="B144" s="112" t="s">
        <v>168</v>
      </c>
      <c r="C144" s="112">
        <v>142</v>
      </c>
      <c r="D144" s="112">
        <v>2017</v>
      </c>
      <c r="E144" s="112" t="s">
        <v>17</v>
      </c>
      <c r="F144" s="108">
        <v>160267.20000000001</v>
      </c>
    </row>
    <row r="145" spans="2:6" x14ac:dyDescent="0.25">
      <c r="B145" s="112" t="s">
        <v>168</v>
      </c>
      <c r="C145" s="112">
        <v>142</v>
      </c>
      <c r="D145" s="112">
        <v>2017</v>
      </c>
      <c r="E145" s="112" t="s">
        <v>18</v>
      </c>
      <c r="F145" s="108">
        <v>169164</v>
      </c>
    </row>
    <row r="146" spans="2:6" x14ac:dyDescent="0.25">
      <c r="B146" s="112" t="s">
        <v>168</v>
      </c>
      <c r="C146" s="112">
        <v>142</v>
      </c>
      <c r="D146" s="112">
        <v>2017</v>
      </c>
      <c r="E146" s="112" t="s">
        <v>19</v>
      </c>
      <c r="F146" s="108">
        <v>160967.9</v>
      </c>
    </row>
    <row r="147" spans="2:6" x14ac:dyDescent="0.25">
      <c r="B147" s="112" t="s">
        <v>168</v>
      </c>
      <c r="C147" s="112">
        <v>142</v>
      </c>
      <c r="D147" s="112">
        <v>2017</v>
      </c>
      <c r="E147" s="112" t="s">
        <v>20</v>
      </c>
      <c r="F147" s="115">
        <v>164841.60000000001</v>
      </c>
    </row>
    <row r="148" spans="2:6" x14ac:dyDescent="0.25">
      <c r="B148" s="112" t="s">
        <v>168</v>
      </c>
      <c r="C148" s="112">
        <v>142</v>
      </c>
      <c r="D148" s="112">
        <v>2017</v>
      </c>
      <c r="E148" s="112" t="s">
        <v>21</v>
      </c>
      <c r="F148" s="115">
        <v>167590</v>
      </c>
    </row>
    <row r="149" spans="2:6" x14ac:dyDescent="0.25">
      <c r="B149" s="112" t="s">
        <v>168</v>
      </c>
      <c r="C149" s="112">
        <v>142</v>
      </c>
      <c r="D149" s="112">
        <v>2017</v>
      </c>
      <c r="E149" s="112" t="s">
        <v>22</v>
      </c>
      <c r="F149" s="116">
        <v>161957.6</v>
      </c>
    </row>
    <row r="150" spans="2:6" x14ac:dyDescent="0.25">
      <c r="B150" s="112" t="s">
        <v>168</v>
      </c>
      <c r="C150" s="112">
        <v>142</v>
      </c>
      <c r="D150" s="112">
        <v>2017</v>
      </c>
      <c r="E150" s="112" t="s">
        <v>23</v>
      </c>
      <c r="F150" s="117">
        <v>170938.7</v>
      </c>
    </row>
    <row r="151" spans="2:6" x14ac:dyDescent="0.25">
      <c r="B151" s="112" t="s">
        <v>168</v>
      </c>
      <c r="C151" s="112">
        <v>142</v>
      </c>
      <c r="D151" s="112">
        <v>2017</v>
      </c>
      <c r="E151" s="112" t="s">
        <v>24</v>
      </c>
      <c r="F151" s="109">
        <v>163656.70000000001</v>
      </c>
    </row>
    <row r="152" spans="2:6" x14ac:dyDescent="0.25">
      <c r="B152" s="112" t="s">
        <v>168</v>
      </c>
      <c r="C152" s="112">
        <v>142</v>
      </c>
      <c r="D152" s="112">
        <v>2017</v>
      </c>
      <c r="E152" s="112" t="s">
        <v>25</v>
      </c>
      <c r="F152" s="106">
        <v>162550.70000000001</v>
      </c>
    </row>
    <row r="153" spans="2:6" x14ac:dyDescent="0.25">
      <c r="B153" s="112" t="s">
        <v>170</v>
      </c>
      <c r="C153" s="112" t="s">
        <v>169</v>
      </c>
      <c r="D153" s="112">
        <v>2014</v>
      </c>
      <c r="E153" s="112" t="s">
        <v>11</v>
      </c>
      <c r="F153" s="103">
        <v>1083</v>
      </c>
    </row>
    <row r="154" spans="2:6" x14ac:dyDescent="0.25">
      <c r="B154" s="112" t="s">
        <v>170</v>
      </c>
      <c r="C154" s="112" t="s">
        <v>169</v>
      </c>
      <c r="D154" s="112">
        <v>2014</v>
      </c>
      <c r="E154" s="112" t="s">
        <v>15</v>
      </c>
      <c r="F154" s="103">
        <v>976</v>
      </c>
    </row>
    <row r="155" spans="2:6" x14ac:dyDescent="0.25">
      <c r="B155" s="112" t="s">
        <v>170</v>
      </c>
      <c r="C155" s="112" t="s">
        <v>169</v>
      </c>
      <c r="D155" s="112">
        <v>2014</v>
      </c>
      <c r="E155" s="112" t="s">
        <v>16</v>
      </c>
      <c r="F155" s="103">
        <v>892</v>
      </c>
    </row>
    <row r="156" spans="2:6" x14ac:dyDescent="0.25">
      <c r="B156" s="112" t="s">
        <v>170</v>
      </c>
      <c r="C156" s="112" t="s">
        <v>169</v>
      </c>
      <c r="D156" s="112">
        <v>2014</v>
      </c>
      <c r="E156" s="112" t="s">
        <v>17</v>
      </c>
      <c r="F156" s="103">
        <v>0</v>
      </c>
    </row>
    <row r="157" spans="2:6" x14ac:dyDescent="0.25">
      <c r="B157" s="112" t="s">
        <v>170</v>
      </c>
      <c r="C157" s="112" t="s">
        <v>169</v>
      </c>
      <c r="D157" s="112">
        <v>2014</v>
      </c>
      <c r="E157" s="112" t="s">
        <v>18</v>
      </c>
      <c r="F157" s="103">
        <v>1000</v>
      </c>
    </row>
    <row r="158" spans="2:6" x14ac:dyDescent="0.25">
      <c r="B158" s="112" t="s">
        <v>170</v>
      </c>
      <c r="C158" s="112" t="s">
        <v>169</v>
      </c>
      <c r="D158" s="112">
        <v>2014</v>
      </c>
      <c r="E158" s="112" t="s">
        <v>19</v>
      </c>
      <c r="F158" s="103">
        <v>894</v>
      </c>
    </row>
    <row r="159" spans="2:6" x14ac:dyDescent="0.25">
      <c r="B159" s="112" t="s">
        <v>170</v>
      </c>
      <c r="C159" s="112" t="s">
        <v>169</v>
      </c>
      <c r="D159" s="112">
        <v>2014</v>
      </c>
      <c r="E159" s="112" t="s">
        <v>20</v>
      </c>
      <c r="F159" s="103">
        <v>898</v>
      </c>
    </row>
    <row r="160" spans="2:6" x14ac:dyDescent="0.25">
      <c r="B160" s="112" t="s">
        <v>170</v>
      </c>
      <c r="C160" s="112" t="s">
        <v>169</v>
      </c>
      <c r="D160" s="112">
        <v>2014</v>
      </c>
      <c r="E160" s="112" t="s">
        <v>21</v>
      </c>
      <c r="F160" s="103">
        <v>984</v>
      </c>
    </row>
    <row r="161" spans="2:6" x14ac:dyDescent="0.25">
      <c r="B161" s="112" t="s">
        <v>170</v>
      </c>
      <c r="C161" s="112" t="s">
        <v>169</v>
      </c>
      <c r="D161" s="112">
        <v>2014</v>
      </c>
      <c r="E161" s="112" t="s">
        <v>22</v>
      </c>
      <c r="F161" s="103">
        <v>804</v>
      </c>
    </row>
    <row r="162" spans="2:6" x14ac:dyDescent="0.25">
      <c r="B162" s="112" t="s">
        <v>170</v>
      </c>
      <c r="C162" s="112" t="s">
        <v>169</v>
      </c>
      <c r="D162" s="112">
        <v>2014</v>
      </c>
      <c r="E162" s="112" t="s">
        <v>23</v>
      </c>
      <c r="F162" s="103">
        <v>825</v>
      </c>
    </row>
    <row r="163" spans="2:6" x14ac:dyDescent="0.25">
      <c r="B163" s="112" t="s">
        <v>170</v>
      </c>
      <c r="C163" s="112" t="s">
        <v>169</v>
      </c>
      <c r="D163" s="112">
        <v>2014</v>
      </c>
      <c r="E163" s="112" t="s">
        <v>24</v>
      </c>
      <c r="F163" s="103">
        <v>918</v>
      </c>
    </row>
    <row r="164" spans="2:6" x14ac:dyDescent="0.25">
      <c r="B164" s="112" t="s">
        <v>170</v>
      </c>
      <c r="C164" s="112" t="s">
        <v>169</v>
      </c>
      <c r="D164" s="112">
        <v>2014</v>
      </c>
      <c r="E164" s="112" t="s">
        <v>25</v>
      </c>
      <c r="F164" s="103">
        <v>904</v>
      </c>
    </row>
    <row r="165" spans="2:6" x14ac:dyDescent="0.25">
      <c r="B165" s="112" t="s">
        <v>170</v>
      </c>
      <c r="C165" s="112" t="s">
        <v>169</v>
      </c>
      <c r="D165" s="112">
        <v>2015</v>
      </c>
      <c r="E165" s="112" t="s">
        <v>11</v>
      </c>
      <c r="F165" s="103">
        <v>996</v>
      </c>
    </row>
    <row r="166" spans="2:6" x14ac:dyDescent="0.25">
      <c r="B166" s="112" t="s">
        <v>170</v>
      </c>
      <c r="C166" s="112" t="s">
        <v>169</v>
      </c>
      <c r="D166" s="112">
        <v>2015</v>
      </c>
      <c r="E166" s="112" t="s">
        <v>15</v>
      </c>
      <c r="F166" s="103">
        <v>954</v>
      </c>
    </row>
    <row r="167" spans="2:6" x14ac:dyDescent="0.25">
      <c r="B167" s="112" t="s">
        <v>170</v>
      </c>
      <c r="C167" s="112" t="s">
        <v>169</v>
      </c>
      <c r="D167" s="112">
        <v>2015</v>
      </c>
      <c r="E167" s="112" t="s">
        <v>16</v>
      </c>
      <c r="F167" s="103">
        <v>1051</v>
      </c>
    </row>
    <row r="168" spans="2:6" x14ac:dyDescent="0.25">
      <c r="B168" s="112" t="s">
        <v>170</v>
      </c>
      <c r="C168" s="112" t="s">
        <v>169</v>
      </c>
      <c r="D168" s="112">
        <v>2015</v>
      </c>
      <c r="E168" s="112" t="s">
        <v>17</v>
      </c>
      <c r="F168" s="103">
        <v>912</v>
      </c>
    </row>
    <row r="169" spans="2:6" x14ac:dyDescent="0.25">
      <c r="B169" s="112" t="s">
        <v>170</v>
      </c>
      <c r="C169" s="112" t="s">
        <v>169</v>
      </c>
      <c r="D169" s="112">
        <v>2015</v>
      </c>
      <c r="E169" s="112" t="s">
        <v>18</v>
      </c>
      <c r="F169" s="103">
        <v>963</v>
      </c>
    </row>
    <row r="170" spans="2:6" x14ac:dyDescent="0.25">
      <c r="B170" s="112" t="s">
        <v>170</v>
      </c>
      <c r="C170" s="112" t="s">
        <v>169</v>
      </c>
      <c r="D170" s="112">
        <v>2015</v>
      </c>
      <c r="E170" s="112" t="s">
        <v>19</v>
      </c>
      <c r="F170" s="103">
        <v>957</v>
      </c>
    </row>
    <row r="171" spans="2:6" x14ac:dyDescent="0.25">
      <c r="B171" s="112" t="s">
        <v>170</v>
      </c>
      <c r="C171" s="112" t="s">
        <v>169</v>
      </c>
      <c r="D171" s="112">
        <v>2015</v>
      </c>
      <c r="E171" s="112" t="s">
        <v>20</v>
      </c>
      <c r="F171" s="103">
        <v>947</v>
      </c>
    </row>
    <row r="172" spans="2:6" x14ac:dyDescent="0.25">
      <c r="B172" s="112" t="s">
        <v>170</v>
      </c>
      <c r="C172" s="112" t="s">
        <v>169</v>
      </c>
      <c r="D172" s="112">
        <v>2015</v>
      </c>
      <c r="E172" s="112" t="s">
        <v>21</v>
      </c>
      <c r="F172" s="103">
        <v>875</v>
      </c>
    </row>
    <row r="173" spans="2:6" x14ac:dyDescent="0.25">
      <c r="B173" s="112" t="s">
        <v>170</v>
      </c>
      <c r="C173" s="112" t="s">
        <v>169</v>
      </c>
      <c r="D173" s="112">
        <v>2015</v>
      </c>
      <c r="E173" s="112" t="s">
        <v>22</v>
      </c>
      <c r="F173" s="103">
        <v>919</v>
      </c>
    </row>
    <row r="174" spans="2:6" x14ac:dyDescent="0.25">
      <c r="B174" s="112" t="s">
        <v>170</v>
      </c>
      <c r="C174" s="112" t="s">
        <v>169</v>
      </c>
      <c r="D174" s="112">
        <v>2015</v>
      </c>
      <c r="E174" s="112" t="s">
        <v>23</v>
      </c>
      <c r="F174" s="103">
        <v>924</v>
      </c>
    </row>
    <row r="175" spans="2:6" x14ac:dyDescent="0.25">
      <c r="B175" s="112" t="s">
        <v>170</v>
      </c>
      <c r="C175" s="112" t="s">
        <v>169</v>
      </c>
      <c r="D175" s="112">
        <v>2015</v>
      </c>
      <c r="E175" s="112" t="s">
        <v>24</v>
      </c>
      <c r="F175" s="103">
        <v>902</v>
      </c>
    </row>
    <row r="176" spans="2:6" x14ac:dyDescent="0.25">
      <c r="B176" s="112" t="s">
        <v>170</v>
      </c>
      <c r="C176" s="112" t="s">
        <v>169</v>
      </c>
      <c r="D176" s="112">
        <v>2015</v>
      </c>
      <c r="E176" s="112" t="s">
        <v>25</v>
      </c>
      <c r="F176" s="103">
        <v>1060</v>
      </c>
    </row>
    <row r="177" spans="2:6" x14ac:dyDescent="0.25">
      <c r="B177" s="112" t="s">
        <v>170</v>
      </c>
      <c r="C177" s="112" t="s">
        <v>169</v>
      </c>
      <c r="D177" s="112">
        <v>2016</v>
      </c>
      <c r="E177" s="112" t="s">
        <v>11</v>
      </c>
      <c r="F177" s="98">
        <v>884</v>
      </c>
    </row>
    <row r="178" spans="2:6" x14ac:dyDescent="0.25">
      <c r="B178" s="112" t="s">
        <v>170</v>
      </c>
      <c r="C178" s="112" t="s">
        <v>169</v>
      </c>
      <c r="D178" s="112">
        <v>2016</v>
      </c>
      <c r="E178" s="112" t="s">
        <v>15</v>
      </c>
      <c r="F178" s="98">
        <v>879</v>
      </c>
    </row>
    <row r="179" spans="2:6" x14ac:dyDescent="0.25">
      <c r="B179" s="112" t="s">
        <v>170</v>
      </c>
      <c r="C179" s="112" t="s">
        <v>169</v>
      </c>
      <c r="D179" s="112">
        <v>2016</v>
      </c>
      <c r="E179" s="112" t="s">
        <v>16</v>
      </c>
      <c r="F179" s="98">
        <v>820</v>
      </c>
    </row>
    <row r="180" spans="2:6" x14ac:dyDescent="0.25">
      <c r="B180" s="112" t="s">
        <v>170</v>
      </c>
      <c r="C180" s="112" t="s">
        <v>169</v>
      </c>
      <c r="D180" s="112">
        <v>2016</v>
      </c>
      <c r="E180" s="112" t="s">
        <v>17</v>
      </c>
      <c r="F180" s="98">
        <v>852</v>
      </c>
    </row>
    <row r="181" spans="2:6" x14ac:dyDescent="0.25">
      <c r="B181" s="112" t="s">
        <v>170</v>
      </c>
      <c r="C181" s="112" t="s">
        <v>169</v>
      </c>
      <c r="D181" s="112">
        <v>2016</v>
      </c>
      <c r="E181" s="112" t="s">
        <v>18</v>
      </c>
      <c r="F181" s="98">
        <v>874</v>
      </c>
    </row>
    <row r="182" spans="2:6" x14ac:dyDescent="0.25">
      <c r="B182" s="112" t="s">
        <v>170</v>
      </c>
      <c r="C182" s="112" t="s">
        <v>169</v>
      </c>
      <c r="D182" s="112">
        <v>2016</v>
      </c>
      <c r="E182" s="112" t="s">
        <v>19</v>
      </c>
      <c r="F182" s="89">
        <v>841</v>
      </c>
    </row>
    <row r="183" spans="2:6" x14ac:dyDescent="0.25">
      <c r="B183" s="112" t="s">
        <v>170</v>
      </c>
      <c r="C183" s="112" t="s">
        <v>169</v>
      </c>
      <c r="D183" s="112">
        <v>2016</v>
      </c>
      <c r="E183" s="112" t="s">
        <v>20</v>
      </c>
      <c r="F183" s="98">
        <v>838</v>
      </c>
    </row>
    <row r="184" spans="2:6" x14ac:dyDescent="0.25">
      <c r="B184" s="112" t="s">
        <v>170</v>
      </c>
      <c r="C184" s="112" t="s">
        <v>169</v>
      </c>
      <c r="D184" s="112">
        <v>2016</v>
      </c>
      <c r="E184" s="112" t="s">
        <v>21</v>
      </c>
      <c r="F184" s="98">
        <v>878</v>
      </c>
    </row>
    <row r="185" spans="2:6" x14ac:dyDescent="0.25">
      <c r="B185" s="112" t="s">
        <v>170</v>
      </c>
      <c r="C185" s="112" t="s">
        <v>169</v>
      </c>
      <c r="D185" s="112">
        <v>2016</v>
      </c>
      <c r="E185" s="112" t="s">
        <v>22</v>
      </c>
      <c r="F185" s="98">
        <v>915</v>
      </c>
    </row>
    <row r="186" spans="2:6" x14ac:dyDescent="0.25">
      <c r="B186" s="112" t="s">
        <v>170</v>
      </c>
      <c r="C186" s="112" t="s">
        <v>169</v>
      </c>
      <c r="D186" s="112">
        <v>2016</v>
      </c>
      <c r="E186" s="112" t="s">
        <v>23</v>
      </c>
      <c r="F186" s="98">
        <v>831</v>
      </c>
    </row>
    <row r="187" spans="2:6" x14ac:dyDescent="0.25">
      <c r="B187" s="112" t="s">
        <v>170</v>
      </c>
      <c r="C187" s="112" t="s">
        <v>169</v>
      </c>
      <c r="D187" s="112">
        <v>2016</v>
      </c>
      <c r="E187" s="112" t="s">
        <v>24</v>
      </c>
      <c r="F187" s="98">
        <v>945</v>
      </c>
    </row>
    <row r="188" spans="2:6" x14ac:dyDescent="0.25">
      <c r="B188" s="112" t="s">
        <v>170</v>
      </c>
      <c r="C188" s="112" t="s">
        <v>169</v>
      </c>
      <c r="D188" s="112">
        <v>2016</v>
      </c>
      <c r="E188" s="112" t="s">
        <v>25</v>
      </c>
      <c r="F188" s="89">
        <v>987</v>
      </c>
    </row>
    <row r="189" spans="2:6" x14ac:dyDescent="0.25">
      <c r="B189" s="112" t="s">
        <v>170</v>
      </c>
      <c r="C189" s="112" t="s">
        <v>169</v>
      </c>
      <c r="D189" s="112">
        <v>2017</v>
      </c>
      <c r="E189" s="112" t="s">
        <v>11</v>
      </c>
      <c r="F189" s="89">
        <v>862</v>
      </c>
    </row>
    <row r="190" spans="2:6" x14ac:dyDescent="0.25">
      <c r="B190" s="112" t="s">
        <v>170</v>
      </c>
      <c r="C190" s="112" t="s">
        <v>169</v>
      </c>
      <c r="D190" s="112">
        <v>2017</v>
      </c>
      <c r="E190" s="112" t="s">
        <v>15</v>
      </c>
      <c r="F190" s="89">
        <v>914</v>
      </c>
    </row>
    <row r="191" spans="2:6" x14ac:dyDescent="0.25">
      <c r="B191" s="112" t="s">
        <v>170</v>
      </c>
      <c r="C191" s="112" t="s">
        <v>169</v>
      </c>
      <c r="D191" s="112">
        <v>2017</v>
      </c>
      <c r="E191" s="112" t="s">
        <v>16</v>
      </c>
      <c r="F191" s="89">
        <v>962</v>
      </c>
    </row>
    <row r="192" spans="2:6" x14ac:dyDescent="0.25">
      <c r="B192" s="112" t="s">
        <v>170</v>
      </c>
      <c r="C192" s="112" t="s">
        <v>169</v>
      </c>
      <c r="D192" s="112">
        <v>2017</v>
      </c>
      <c r="E192" s="112" t="s">
        <v>17</v>
      </c>
      <c r="F192" s="91">
        <v>950</v>
      </c>
    </row>
    <row r="193" spans="2:6" x14ac:dyDescent="0.25">
      <c r="B193" s="112" t="s">
        <v>170</v>
      </c>
      <c r="C193" s="112" t="s">
        <v>169</v>
      </c>
      <c r="D193" s="112">
        <v>2017</v>
      </c>
      <c r="E193" s="112" t="s">
        <v>18</v>
      </c>
      <c r="F193" s="91">
        <v>950</v>
      </c>
    </row>
    <row r="194" spans="2:6" x14ac:dyDescent="0.25">
      <c r="B194" s="112" t="s">
        <v>170</v>
      </c>
      <c r="C194" s="112" t="s">
        <v>169</v>
      </c>
      <c r="D194" s="112">
        <v>2017</v>
      </c>
      <c r="E194" s="112" t="s">
        <v>19</v>
      </c>
      <c r="F194" s="91">
        <v>1026</v>
      </c>
    </row>
    <row r="195" spans="2:6" x14ac:dyDescent="0.25">
      <c r="B195" s="112" t="s">
        <v>170</v>
      </c>
      <c r="C195" s="112" t="s">
        <v>169</v>
      </c>
      <c r="D195" s="112">
        <v>2017</v>
      </c>
      <c r="E195" s="112" t="s">
        <v>20</v>
      </c>
      <c r="F195" s="93">
        <v>886</v>
      </c>
    </row>
    <row r="196" spans="2:6" x14ac:dyDescent="0.25">
      <c r="B196" s="112" t="s">
        <v>170</v>
      </c>
      <c r="C196" s="112" t="s">
        <v>169</v>
      </c>
      <c r="D196" s="112">
        <v>2017</v>
      </c>
      <c r="E196" s="112" t="s">
        <v>21</v>
      </c>
      <c r="F196" s="93">
        <v>825</v>
      </c>
    </row>
    <row r="197" spans="2:6" x14ac:dyDescent="0.25">
      <c r="B197" s="112" t="s">
        <v>170</v>
      </c>
      <c r="C197" s="112" t="s">
        <v>169</v>
      </c>
      <c r="D197" s="112">
        <v>2017</v>
      </c>
      <c r="E197" s="112" t="s">
        <v>22</v>
      </c>
      <c r="F197" s="93">
        <v>924</v>
      </c>
    </row>
    <row r="198" spans="2:6" x14ac:dyDescent="0.25">
      <c r="B198" s="112" t="s">
        <v>170</v>
      </c>
      <c r="C198" s="112" t="s">
        <v>169</v>
      </c>
      <c r="D198" s="112">
        <v>2017</v>
      </c>
      <c r="E198" s="112" t="s">
        <v>23</v>
      </c>
      <c r="F198" s="93">
        <v>905</v>
      </c>
    </row>
    <row r="199" spans="2:6" x14ac:dyDescent="0.25">
      <c r="B199" s="112" t="s">
        <v>170</v>
      </c>
      <c r="C199" s="112" t="s">
        <v>169</v>
      </c>
      <c r="D199" s="112">
        <v>2017</v>
      </c>
      <c r="E199" s="112" t="s">
        <v>24</v>
      </c>
      <c r="F199" s="93">
        <v>985</v>
      </c>
    </row>
    <row r="200" spans="2:6" x14ac:dyDescent="0.25">
      <c r="B200" s="112" t="s">
        <v>170</v>
      </c>
      <c r="C200" s="112" t="s">
        <v>169</v>
      </c>
      <c r="D200" s="112">
        <v>2017</v>
      </c>
      <c r="E200" s="112" t="s">
        <v>25</v>
      </c>
      <c r="F200" s="89">
        <v>880</v>
      </c>
    </row>
    <row r="201" spans="2:6" x14ac:dyDescent="0.25">
      <c r="B201" s="112" t="s">
        <v>175</v>
      </c>
      <c r="C201" s="112" t="s">
        <v>171</v>
      </c>
      <c r="D201" s="112">
        <v>2014</v>
      </c>
      <c r="E201" s="112" t="s">
        <v>11</v>
      </c>
      <c r="F201" s="96">
        <v>444</v>
      </c>
    </row>
    <row r="202" spans="2:6" x14ac:dyDescent="0.25">
      <c r="B202" s="112" t="s">
        <v>175</v>
      </c>
      <c r="C202" s="112" t="s">
        <v>171</v>
      </c>
      <c r="D202" s="112">
        <v>2014</v>
      </c>
      <c r="E202" s="112" t="s">
        <v>15</v>
      </c>
      <c r="F202" s="96">
        <v>458</v>
      </c>
    </row>
    <row r="203" spans="2:6" x14ac:dyDescent="0.25">
      <c r="B203" s="112" t="s">
        <v>175</v>
      </c>
      <c r="C203" s="112" t="s">
        <v>171</v>
      </c>
      <c r="D203" s="112">
        <v>2014</v>
      </c>
      <c r="E203" s="112" t="s">
        <v>16</v>
      </c>
      <c r="F203" s="96">
        <v>488</v>
      </c>
    </row>
    <row r="204" spans="2:6" x14ac:dyDescent="0.25">
      <c r="B204" s="112" t="s">
        <v>175</v>
      </c>
      <c r="C204" s="112" t="s">
        <v>171</v>
      </c>
      <c r="D204" s="112">
        <v>2014</v>
      </c>
      <c r="E204" s="112" t="s">
        <v>17</v>
      </c>
      <c r="F204" s="88">
        <v>290</v>
      </c>
    </row>
    <row r="205" spans="2:6" x14ac:dyDescent="0.25">
      <c r="B205" s="112" t="s">
        <v>175</v>
      </c>
      <c r="C205" s="112" t="s">
        <v>171</v>
      </c>
      <c r="D205" s="112">
        <v>2014</v>
      </c>
      <c r="E205" s="112" t="s">
        <v>18</v>
      </c>
      <c r="F205" s="88">
        <v>459</v>
      </c>
    </row>
    <row r="206" spans="2:6" x14ac:dyDescent="0.25">
      <c r="B206" s="112" t="s">
        <v>175</v>
      </c>
      <c r="C206" s="112" t="s">
        <v>171</v>
      </c>
      <c r="D206" s="112">
        <v>2014</v>
      </c>
      <c r="E206" s="112" t="s">
        <v>19</v>
      </c>
      <c r="F206" s="88">
        <v>536</v>
      </c>
    </row>
    <row r="207" spans="2:6" x14ac:dyDescent="0.25">
      <c r="B207" s="112" t="s">
        <v>175</v>
      </c>
      <c r="C207" s="112" t="s">
        <v>171</v>
      </c>
      <c r="D207" s="112">
        <v>2014</v>
      </c>
      <c r="E207" s="112" t="s">
        <v>20</v>
      </c>
      <c r="F207" s="88">
        <v>511</v>
      </c>
    </row>
    <row r="208" spans="2:6" x14ac:dyDescent="0.25">
      <c r="B208" s="112" t="s">
        <v>175</v>
      </c>
      <c r="C208" s="112" t="s">
        <v>171</v>
      </c>
      <c r="D208" s="112">
        <v>2014</v>
      </c>
      <c r="E208" s="112" t="s">
        <v>21</v>
      </c>
      <c r="F208" s="88">
        <v>492</v>
      </c>
    </row>
    <row r="209" spans="2:6" x14ac:dyDescent="0.25">
      <c r="B209" s="112" t="s">
        <v>175</v>
      </c>
      <c r="C209" s="112" t="s">
        <v>171</v>
      </c>
      <c r="D209" s="112">
        <v>2014</v>
      </c>
      <c r="E209" s="112" t="s">
        <v>22</v>
      </c>
      <c r="F209" s="88">
        <v>507</v>
      </c>
    </row>
    <row r="210" spans="2:6" x14ac:dyDescent="0.25">
      <c r="B210" s="112" t="s">
        <v>175</v>
      </c>
      <c r="C210" s="112" t="s">
        <v>171</v>
      </c>
      <c r="D210" s="112">
        <v>2014</v>
      </c>
      <c r="E210" s="112" t="s">
        <v>23</v>
      </c>
      <c r="F210" s="88">
        <v>467</v>
      </c>
    </row>
    <row r="211" spans="2:6" x14ac:dyDescent="0.25">
      <c r="B211" s="112" t="s">
        <v>175</v>
      </c>
      <c r="C211" s="112" t="s">
        <v>171</v>
      </c>
      <c r="D211" s="112">
        <v>2014</v>
      </c>
      <c r="E211" s="112" t="s">
        <v>24</v>
      </c>
      <c r="F211" s="88">
        <v>504</v>
      </c>
    </row>
    <row r="212" spans="2:6" x14ac:dyDescent="0.25">
      <c r="B212" s="112" t="s">
        <v>175</v>
      </c>
      <c r="C212" s="112" t="s">
        <v>171</v>
      </c>
      <c r="D212" s="112">
        <v>2014</v>
      </c>
      <c r="E212" s="112" t="s">
        <v>25</v>
      </c>
      <c r="F212" s="88">
        <v>422</v>
      </c>
    </row>
    <row r="213" spans="2:6" x14ac:dyDescent="0.25">
      <c r="B213" s="112" t="s">
        <v>175</v>
      </c>
      <c r="C213" s="112" t="s">
        <v>171</v>
      </c>
      <c r="D213" s="112">
        <v>2015</v>
      </c>
      <c r="E213" s="112" t="s">
        <v>11</v>
      </c>
      <c r="F213" s="103">
        <v>531</v>
      </c>
    </row>
    <row r="214" spans="2:6" x14ac:dyDescent="0.25">
      <c r="B214" s="112" t="s">
        <v>175</v>
      </c>
      <c r="C214" s="112" t="s">
        <v>171</v>
      </c>
      <c r="D214" s="112">
        <v>2015</v>
      </c>
      <c r="E214" s="112" t="s">
        <v>15</v>
      </c>
      <c r="F214" s="97">
        <v>531</v>
      </c>
    </row>
    <row r="215" spans="2:6" x14ac:dyDescent="0.25">
      <c r="B215" s="112" t="s">
        <v>175</v>
      </c>
      <c r="C215" s="112" t="s">
        <v>171</v>
      </c>
      <c r="D215" s="112">
        <v>2015</v>
      </c>
      <c r="E215" s="112" t="s">
        <v>16</v>
      </c>
      <c r="F215" s="103">
        <v>417</v>
      </c>
    </row>
    <row r="216" spans="2:6" x14ac:dyDescent="0.25">
      <c r="B216" s="112" t="s">
        <v>175</v>
      </c>
      <c r="C216" s="112" t="s">
        <v>171</v>
      </c>
      <c r="D216" s="112">
        <v>2015</v>
      </c>
      <c r="E216" s="112" t="s">
        <v>17</v>
      </c>
      <c r="F216" s="103">
        <v>395</v>
      </c>
    </row>
    <row r="217" spans="2:6" x14ac:dyDescent="0.25">
      <c r="B217" s="112" t="s">
        <v>175</v>
      </c>
      <c r="C217" s="112" t="s">
        <v>171</v>
      </c>
      <c r="D217" s="112">
        <v>2015</v>
      </c>
      <c r="E217" s="112" t="s">
        <v>18</v>
      </c>
      <c r="F217" s="103">
        <v>470</v>
      </c>
    </row>
    <row r="218" spans="2:6" x14ac:dyDescent="0.25">
      <c r="B218" s="112" t="s">
        <v>175</v>
      </c>
      <c r="C218" s="112" t="s">
        <v>171</v>
      </c>
      <c r="D218" s="112">
        <v>2015</v>
      </c>
      <c r="E218" s="112" t="s">
        <v>19</v>
      </c>
      <c r="F218" s="98">
        <v>508</v>
      </c>
    </row>
    <row r="219" spans="2:6" x14ac:dyDescent="0.25">
      <c r="B219" s="112" t="s">
        <v>175</v>
      </c>
      <c r="C219" s="112" t="s">
        <v>171</v>
      </c>
      <c r="D219" s="112">
        <v>2015</v>
      </c>
      <c r="E219" s="112" t="s">
        <v>20</v>
      </c>
      <c r="F219" s="99">
        <v>421</v>
      </c>
    </row>
    <row r="220" spans="2:6" x14ac:dyDescent="0.25">
      <c r="B220" s="112" t="s">
        <v>175</v>
      </c>
      <c r="C220" s="112" t="s">
        <v>171</v>
      </c>
      <c r="D220" s="112">
        <v>2015</v>
      </c>
      <c r="E220" s="112" t="s">
        <v>21</v>
      </c>
      <c r="F220" s="99">
        <v>499</v>
      </c>
    </row>
    <row r="221" spans="2:6" x14ac:dyDescent="0.25">
      <c r="B221" s="112" t="s">
        <v>175</v>
      </c>
      <c r="C221" s="112" t="s">
        <v>171</v>
      </c>
      <c r="D221" s="112">
        <v>2015</v>
      </c>
      <c r="E221" s="112" t="s">
        <v>22</v>
      </c>
      <c r="F221" s="98">
        <v>515</v>
      </c>
    </row>
    <row r="222" spans="2:6" x14ac:dyDescent="0.25">
      <c r="B222" s="112" t="s">
        <v>175</v>
      </c>
      <c r="C222" s="112" t="s">
        <v>171</v>
      </c>
      <c r="D222" s="112">
        <v>2015</v>
      </c>
      <c r="E222" s="112" t="s">
        <v>23</v>
      </c>
      <c r="F222" s="103">
        <v>496</v>
      </c>
    </row>
    <row r="223" spans="2:6" x14ac:dyDescent="0.25">
      <c r="B223" s="112" t="s">
        <v>175</v>
      </c>
      <c r="C223" s="112" t="s">
        <v>171</v>
      </c>
      <c r="D223" s="112">
        <v>2015</v>
      </c>
      <c r="E223" s="112" t="s">
        <v>24</v>
      </c>
      <c r="F223" s="103">
        <v>474</v>
      </c>
    </row>
    <row r="224" spans="2:6" x14ac:dyDescent="0.25">
      <c r="B224" s="112" t="s">
        <v>175</v>
      </c>
      <c r="C224" s="112" t="s">
        <v>171</v>
      </c>
      <c r="D224" s="112">
        <v>2015</v>
      </c>
      <c r="E224" s="112" t="s">
        <v>25</v>
      </c>
      <c r="F224" s="103">
        <v>524</v>
      </c>
    </row>
    <row r="225" spans="2:6" x14ac:dyDescent="0.25">
      <c r="B225" s="112" t="s">
        <v>175</v>
      </c>
      <c r="C225" s="112" t="s">
        <v>171</v>
      </c>
      <c r="D225" s="112">
        <v>2016</v>
      </c>
      <c r="E225" s="112" t="s">
        <v>11</v>
      </c>
      <c r="F225" s="103">
        <v>449</v>
      </c>
    </row>
    <row r="226" spans="2:6" x14ac:dyDescent="0.25">
      <c r="B226" s="112" t="s">
        <v>175</v>
      </c>
      <c r="C226" s="112" t="s">
        <v>171</v>
      </c>
      <c r="D226" s="112">
        <v>2016</v>
      </c>
      <c r="E226" s="112" t="s">
        <v>15</v>
      </c>
      <c r="F226" s="97">
        <v>403</v>
      </c>
    </row>
    <row r="227" spans="2:6" x14ac:dyDescent="0.25">
      <c r="B227" s="112" t="s">
        <v>175</v>
      </c>
      <c r="C227" s="112" t="s">
        <v>171</v>
      </c>
      <c r="D227" s="112">
        <v>2016</v>
      </c>
      <c r="E227" s="112" t="s">
        <v>16</v>
      </c>
      <c r="F227" s="99">
        <v>336</v>
      </c>
    </row>
    <row r="228" spans="2:6" x14ac:dyDescent="0.25">
      <c r="B228" s="112" t="s">
        <v>175</v>
      </c>
      <c r="C228" s="112" t="s">
        <v>171</v>
      </c>
      <c r="D228" s="112">
        <v>2016</v>
      </c>
      <c r="E228" s="112" t="s">
        <v>17</v>
      </c>
      <c r="F228" s="98">
        <v>336</v>
      </c>
    </row>
    <row r="229" spans="2:6" x14ac:dyDescent="0.25">
      <c r="B229" s="112" t="s">
        <v>175</v>
      </c>
      <c r="C229" s="112" t="s">
        <v>171</v>
      </c>
      <c r="D229" s="112">
        <v>2016</v>
      </c>
      <c r="E229" s="112" t="s">
        <v>18</v>
      </c>
      <c r="F229" s="99">
        <v>368</v>
      </c>
    </row>
    <row r="230" spans="2:6" x14ac:dyDescent="0.25">
      <c r="B230" s="112" t="s">
        <v>175</v>
      </c>
      <c r="C230" s="112" t="s">
        <v>171</v>
      </c>
      <c r="D230" s="112">
        <v>2016</v>
      </c>
      <c r="E230" s="112" t="s">
        <v>19</v>
      </c>
      <c r="F230" s="100">
        <v>368</v>
      </c>
    </row>
    <row r="231" spans="2:6" x14ac:dyDescent="0.25">
      <c r="B231" s="112" t="s">
        <v>175</v>
      </c>
      <c r="C231" s="112" t="s">
        <v>171</v>
      </c>
      <c r="D231" s="112">
        <v>2016</v>
      </c>
      <c r="E231" s="112" t="s">
        <v>20</v>
      </c>
      <c r="F231" s="99">
        <v>347</v>
      </c>
    </row>
    <row r="232" spans="2:6" x14ac:dyDescent="0.25">
      <c r="B232" s="112" t="s">
        <v>175</v>
      </c>
      <c r="C232" s="112" t="s">
        <v>171</v>
      </c>
      <c r="D232" s="112">
        <v>2016</v>
      </c>
      <c r="E232" s="112" t="s">
        <v>21</v>
      </c>
      <c r="F232" s="99">
        <v>371</v>
      </c>
    </row>
    <row r="233" spans="2:6" x14ac:dyDescent="0.25">
      <c r="B233" s="112" t="s">
        <v>175</v>
      </c>
      <c r="C233" s="112" t="s">
        <v>171</v>
      </c>
      <c r="D233" s="112">
        <v>2016</v>
      </c>
      <c r="E233" s="112" t="s">
        <v>22</v>
      </c>
      <c r="F233" s="98">
        <v>367</v>
      </c>
    </row>
    <row r="234" spans="2:6" x14ac:dyDescent="0.25">
      <c r="B234" s="112" t="s">
        <v>175</v>
      </c>
      <c r="C234" s="112" t="s">
        <v>171</v>
      </c>
      <c r="D234" s="112">
        <v>2016</v>
      </c>
      <c r="E234" s="112" t="s">
        <v>23</v>
      </c>
      <c r="F234" s="98">
        <v>337</v>
      </c>
    </row>
    <row r="235" spans="2:6" x14ac:dyDescent="0.25">
      <c r="B235" s="112" t="s">
        <v>175</v>
      </c>
      <c r="C235" s="112" t="s">
        <v>171</v>
      </c>
      <c r="D235" s="112">
        <v>2016</v>
      </c>
      <c r="E235" s="112" t="s">
        <v>24</v>
      </c>
      <c r="F235" s="101">
        <v>377</v>
      </c>
    </row>
    <row r="236" spans="2:6" x14ac:dyDescent="0.25">
      <c r="B236" s="112" t="s">
        <v>175</v>
      </c>
      <c r="C236" s="112" t="s">
        <v>171</v>
      </c>
      <c r="D236" s="112">
        <v>2016</v>
      </c>
      <c r="E236" s="112" t="s">
        <v>25</v>
      </c>
      <c r="F236" s="89">
        <v>369</v>
      </c>
    </row>
    <row r="237" spans="2:6" x14ac:dyDescent="0.25">
      <c r="B237" s="112" t="s">
        <v>175</v>
      </c>
      <c r="C237" s="112" t="s">
        <v>171</v>
      </c>
      <c r="D237" s="112">
        <v>2017</v>
      </c>
      <c r="E237" s="112" t="s">
        <v>11</v>
      </c>
      <c r="F237" s="89">
        <v>381</v>
      </c>
    </row>
    <row r="238" spans="2:6" x14ac:dyDescent="0.25">
      <c r="B238" s="112" t="s">
        <v>175</v>
      </c>
      <c r="C238" s="112" t="s">
        <v>171</v>
      </c>
      <c r="D238" s="112">
        <v>2017</v>
      </c>
      <c r="E238" s="112" t="s">
        <v>15</v>
      </c>
      <c r="F238" s="90">
        <v>332</v>
      </c>
    </row>
    <row r="239" spans="2:6" x14ac:dyDescent="0.25">
      <c r="B239" s="112" t="s">
        <v>175</v>
      </c>
      <c r="C239" s="112" t="s">
        <v>171</v>
      </c>
      <c r="D239" s="112">
        <v>2017</v>
      </c>
      <c r="E239" s="112" t="s">
        <v>16</v>
      </c>
      <c r="F239" s="90">
        <v>360</v>
      </c>
    </row>
    <row r="240" spans="2:6" x14ac:dyDescent="0.25">
      <c r="B240" s="112" t="s">
        <v>175</v>
      </c>
      <c r="C240" s="112" t="s">
        <v>171</v>
      </c>
      <c r="D240" s="112">
        <v>2017</v>
      </c>
      <c r="E240" s="112" t="s">
        <v>17</v>
      </c>
      <c r="F240" s="91">
        <v>349</v>
      </c>
    </row>
    <row r="241" spans="2:6" x14ac:dyDescent="0.25">
      <c r="B241" s="112" t="s">
        <v>175</v>
      </c>
      <c r="C241" s="112" t="s">
        <v>171</v>
      </c>
      <c r="D241" s="112">
        <v>2017</v>
      </c>
      <c r="E241" s="112" t="s">
        <v>18</v>
      </c>
      <c r="F241" s="91">
        <v>411</v>
      </c>
    </row>
    <row r="242" spans="2:6" x14ac:dyDescent="0.25">
      <c r="B242" s="112" t="s">
        <v>175</v>
      </c>
      <c r="C242" s="112" t="s">
        <v>171</v>
      </c>
      <c r="D242" s="112">
        <v>2017</v>
      </c>
      <c r="E242" s="112" t="s">
        <v>19</v>
      </c>
      <c r="F242" s="91">
        <v>350</v>
      </c>
    </row>
    <row r="243" spans="2:6" x14ac:dyDescent="0.25">
      <c r="B243" s="112" t="s">
        <v>175</v>
      </c>
      <c r="C243" s="112" t="s">
        <v>171</v>
      </c>
      <c r="D243" s="112">
        <v>2017</v>
      </c>
      <c r="E243" s="112" t="s">
        <v>20</v>
      </c>
      <c r="F243" s="92">
        <v>370</v>
      </c>
    </row>
    <row r="244" spans="2:6" x14ac:dyDescent="0.25">
      <c r="B244" s="112" t="s">
        <v>175</v>
      </c>
      <c r="C244" s="112" t="s">
        <v>171</v>
      </c>
      <c r="D244" s="112">
        <v>2017</v>
      </c>
      <c r="E244" s="112" t="s">
        <v>21</v>
      </c>
      <c r="F244" s="92">
        <v>351</v>
      </c>
    </row>
    <row r="245" spans="2:6" x14ac:dyDescent="0.25">
      <c r="B245" s="112" t="s">
        <v>175</v>
      </c>
      <c r="C245" s="112" t="s">
        <v>171</v>
      </c>
      <c r="D245" s="112">
        <v>2017</v>
      </c>
      <c r="E245" s="112" t="s">
        <v>22</v>
      </c>
      <c r="F245" s="93">
        <v>358</v>
      </c>
    </row>
    <row r="246" spans="2:6" x14ac:dyDescent="0.25">
      <c r="B246" s="112" t="s">
        <v>175</v>
      </c>
      <c r="C246" s="112" t="s">
        <v>171</v>
      </c>
      <c r="D246" s="112">
        <v>2017</v>
      </c>
      <c r="E246" s="112" t="s">
        <v>23</v>
      </c>
      <c r="F246" s="93">
        <v>360</v>
      </c>
    </row>
    <row r="247" spans="2:6" x14ac:dyDescent="0.25">
      <c r="B247" s="112" t="s">
        <v>175</v>
      </c>
      <c r="C247" s="112" t="s">
        <v>171</v>
      </c>
      <c r="D247" s="112">
        <v>2017</v>
      </c>
      <c r="E247" s="112" t="s">
        <v>24</v>
      </c>
      <c r="F247" s="94">
        <v>353</v>
      </c>
    </row>
    <row r="248" spans="2:6" x14ac:dyDescent="0.25">
      <c r="B248" s="112" t="s">
        <v>175</v>
      </c>
      <c r="C248" s="112" t="s">
        <v>171</v>
      </c>
      <c r="D248" s="112">
        <v>2017</v>
      </c>
      <c r="E248" s="112" t="s">
        <v>25</v>
      </c>
      <c r="F248" s="89">
        <v>349</v>
      </c>
    </row>
    <row r="249" spans="2:6" x14ac:dyDescent="0.25">
      <c r="B249" s="112" t="s">
        <v>176</v>
      </c>
      <c r="C249" s="112" t="s">
        <v>172</v>
      </c>
      <c r="D249" s="112">
        <v>2014</v>
      </c>
      <c r="E249" s="112" t="s">
        <v>11</v>
      </c>
      <c r="F249" s="96">
        <v>318</v>
      </c>
    </row>
    <row r="250" spans="2:6" x14ac:dyDescent="0.25">
      <c r="B250" s="112" t="s">
        <v>176</v>
      </c>
      <c r="C250" s="112" t="s">
        <v>172</v>
      </c>
      <c r="D250" s="112">
        <v>2014</v>
      </c>
      <c r="E250" s="112" t="s">
        <v>15</v>
      </c>
      <c r="F250" s="96">
        <v>301</v>
      </c>
    </row>
    <row r="251" spans="2:6" x14ac:dyDescent="0.25">
      <c r="B251" s="112" t="s">
        <v>176</v>
      </c>
      <c r="C251" s="112" t="s">
        <v>172</v>
      </c>
      <c r="D251" s="112">
        <v>2014</v>
      </c>
      <c r="E251" s="112" t="s">
        <v>16</v>
      </c>
      <c r="F251" s="96">
        <v>326</v>
      </c>
    </row>
    <row r="252" spans="2:6" x14ac:dyDescent="0.25">
      <c r="B252" s="112" t="s">
        <v>176</v>
      </c>
      <c r="C252" s="112" t="s">
        <v>172</v>
      </c>
      <c r="D252" s="112">
        <v>2014</v>
      </c>
      <c r="E252" s="112" t="s">
        <v>17</v>
      </c>
      <c r="F252" s="88">
        <v>218</v>
      </c>
    </row>
    <row r="253" spans="2:6" x14ac:dyDescent="0.25">
      <c r="B253" s="112" t="s">
        <v>176</v>
      </c>
      <c r="C253" s="112" t="s">
        <v>172</v>
      </c>
      <c r="D253" s="112">
        <v>2014</v>
      </c>
      <c r="E253" s="112" t="s">
        <v>18</v>
      </c>
      <c r="F253" s="88">
        <v>292</v>
      </c>
    </row>
    <row r="254" spans="2:6" x14ac:dyDescent="0.25">
      <c r="B254" s="112" t="s">
        <v>176</v>
      </c>
      <c r="C254" s="112" t="s">
        <v>172</v>
      </c>
      <c r="D254" s="112">
        <v>2014</v>
      </c>
      <c r="E254" s="112" t="s">
        <v>19</v>
      </c>
      <c r="F254" s="88">
        <v>420</v>
      </c>
    </row>
    <row r="255" spans="2:6" x14ac:dyDescent="0.25">
      <c r="B255" s="112" t="s">
        <v>176</v>
      </c>
      <c r="C255" s="112" t="s">
        <v>172</v>
      </c>
      <c r="D255" s="112">
        <v>2014</v>
      </c>
      <c r="E255" s="112" t="s">
        <v>20</v>
      </c>
      <c r="F255" s="88">
        <v>477</v>
      </c>
    </row>
    <row r="256" spans="2:6" x14ac:dyDescent="0.25">
      <c r="B256" s="112" t="s">
        <v>176</v>
      </c>
      <c r="C256" s="112" t="s">
        <v>172</v>
      </c>
      <c r="D256" s="112">
        <v>2014</v>
      </c>
      <c r="E256" s="112" t="s">
        <v>21</v>
      </c>
      <c r="F256" s="88">
        <v>432</v>
      </c>
    </row>
    <row r="257" spans="2:6" x14ac:dyDescent="0.25">
      <c r="B257" s="112" t="s">
        <v>176</v>
      </c>
      <c r="C257" s="112" t="s">
        <v>172</v>
      </c>
      <c r="D257" s="112">
        <v>2014</v>
      </c>
      <c r="E257" s="112" t="s">
        <v>22</v>
      </c>
      <c r="F257" s="88">
        <v>489</v>
      </c>
    </row>
    <row r="258" spans="2:6" x14ac:dyDescent="0.25">
      <c r="B258" s="112" t="s">
        <v>176</v>
      </c>
      <c r="C258" s="112" t="s">
        <v>172</v>
      </c>
      <c r="D258" s="112">
        <v>2014</v>
      </c>
      <c r="E258" s="112" t="s">
        <v>23</v>
      </c>
      <c r="F258" s="88">
        <v>477</v>
      </c>
    </row>
    <row r="259" spans="2:6" x14ac:dyDescent="0.25">
      <c r="B259" s="112" t="s">
        <v>176</v>
      </c>
      <c r="C259" s="112" t="s">
        <v>172</v>
      </c>
      <c r="D259" s="112">
        <v>2014</v>
      </c>
      <c r="E259" s="112" t="s">
        <v>24</v>
      </c>
      <c r="F259" s="88">
        <v>421</v>
      </c>
    </row>
    <row r="260" spans="2:6" x14ac:dyDescent="0.25">
      <c r="B260" s="112" t="s">
        <v>176</v>
      </c>
      <c r="C260" s="112" t="s">
        <v>172</v>
      </c>
      <c r="D260" s="112">
        <v>2014</v>
      </c>
      <c r="E260" s="112" t="s">
        <v>25</v>
      </c>
      <c r="F260" s="88">
        <v>363</v>
      </c>
    </row>
    <row r="261" spans="2:6" x14ac:dyDescent="0.25">
      <c r="B261" s="112" t="s">
        <v>176</v>
      </c>
      <c r="C261" s="112" t="s">
        <v>172</v>
      </c>
      <c r="D261" s="112">
        <v>2015</v>
      </c>
      <c r="E261" s="112" t="s">
        <v>11</v>
      </c>
      <c r="F261" s="103">
        <v>630</v>
      </c>
    </row>
    <row r="262" spans="2:6" x14ac:dyDescent="0.25">
      <c r="B262" s="112" t="s">
        <v>176</v>
      </c>
      <c r="C262" s="112" t="s">
        <v>172</v>
      </c>
      <c r="D262" s="112">
        <v>2015</v>
      </c>
      <c r="E262" s="112" t="s">
        <v>15</v>
      </c>
      <c r="F262" s="97">
        <v>630</v>
      </c>
    </row>
    <row r="263" spans="2:6" x14ac:dyDescent="0.25">
      <c r="B263" s="112" t="s">
        <v>176</v>
      </c>
      <c r="C263" s="112" t="s">
        <v>172</v>
      </c>
      <c r="D263" s="112">
        <v>2015</v>
      </c>
      <c r="E263" s="112" t="s">
        <v>16</v>
      </c>
      <c r="F263" s="103">
        <v>458</v>
      </c>
    </row>
    <row r="264" spans="2:6" x14ac:dyDescent="0.25">
      <c r="B264" s="112" t="s">
        <v>176</v>
      </c>
      <c r="C264" s="112" t="s">
        <v>172</v>
      </c>
      <c r="D264" s="112">
        <v>2015</v>
      </c>
      <c r="E264" s="112" t="s">
        <v>17</v>
      </c>
      <c r="F264" s="103">
        <v>453</v>
      </c>
    </row>
    <row r="265" spans="2:6" x14ac:dyDescent="0.25">
      <c r="B265" s="112" t="s">
        <v>176</v>
      </c>
      <c r="C265" s="112" t="s">
        <v>172</v>
      </c>
      <c r="D265" s="112">
        <v>2015</v>
      </c>
      <c r="E265" s="112" t="s">
        <v>18</v>
      </c>
      <c r="F265" s="103">
        <v>479</v>
      </c>
    </row>
    <row r="266" spans="2:6" x14ac:dyDescent="0.25">
      <c r="B266" s="112" t="s">
        <v>176</v>
      </c>
      <c r="C266" s="112" t="s">
        <v>172</v>
      </c>
      <c r="D266" s="112">
        <v>2015</v>
      </c>
      <c r="E266" s="112" t="s">
        <v>19</v>
      </c>
      <c r="F266" s="98">
        <v>493</v>
      </c>
    </row>
    <row r="267" spans="2:6" x14ac:dyDescent="0.25">
      <c r="B267" s="112" t="s">
        <v>176</v>
      </c>
      <c r="C267" s="112" t="s">
        <v>172</v>
      </c>
      <c r="D267" s="112">
        <v>2015</v>
      </c>
      <c r="E267" s="112" t="s">
        <v>20</v>
      </c>
      <c r="F267" s="99">
        <v>165</v>
      </c>
    </row>
    <row r="268" spans="2:6" x14ac:dyDescent="0.25">
      <c r="B268" s="112" t="s">
        <v>176</v>
      </c>
      <c r="C268" s="112" t="s">
        <v>172</v>
      </c>
      <c r="D268" s="112">
        <v>2015</v>
      </c>
      <c r="E268" s="112" t="s">
        <v>21</v>
      </c>
      <c r="F268" s="99">
        <v>178</v>
      </c>
    </row>
    <row r="269" spans="2:6" x14ac:dyDescent="0.25">
      <c r="B269" s="112" t="s">
        <v>176</v>
      </c>
      <c r="C269" s="112" t="s">
        <v>172</v>
      </c>
      <c r="D269" s="112">
        <v>2015</v>
      </c>
      <c r="E269" s="112" t="s">
        <v>22</v>
      </c>
      <c r="F269" s="98">
        <v>186</v>
      </c>
    </row>
    <row r="270" spans="2:6" x14ac:dyDescent="0.25">
      <c r="B270" s="112" t="s">
        <v>176</v>
      </c>
      <c r="C270" s="112" t="s">
        <v>172</v>
      </c>
      <c r="D270" s="112">
        <v>2015</v>
      </c>
      <c r="E270" s="112" t="s">
        <v>23</v>
      </c>
      <c r="F270" s="98">
        <v>227</v>
      </c>
    </row>
    <row r="271" spans="2:6" x14ac:dyDescent="0.25">
      <c r="B271" s="112" t="s">
        <v>176</v>
      </c>
      <c r="C271" s="112" t="s">
        <v>172</v>
      </c>
      <c r="D271" s="112">
        <v>2015</v>
      </c>
      <c r="E271" s="112" t="s">
        <v>24</v>
      </c>
      <c r="F271" s="103">
        <v>267</v>
      </c>
    </row>
    <row r="272" spans="2:6" x14ac:dyDescent="0.25">
      <c r="B272" s="112" t="s">
        <v>176</v>
      </c>
      <c r="C272" s="112" t="s">
        <v>172</v>
      </c>
      <c r="D272" s="112">
        <v>2015</v>
      </c>
      <c r="E272" s="112" t="s">
        <v>25</v>
      </c>
      <c r="F272" s="103">
        <v>272</v>
      </c>
    </row>
    <row r="273" spans="2:6" x14ac:dyDescent="0.25">
      <c r="B273" s="112" t="s">
        <v>176</v>
      </c>
      <c r="C273" s="112" t="s">
        <v>172</v>
      </c>
      <c r="D273" s="112">
        <v>2016</v>
      </c>
      <c r="E273" s="112" t="s">
        <v>11</v>
      </c>
      <c r="F273" s="103">
        <v>211</v>
      </c>
    </row>
    <row r="274" spans="2:6" x14ac:dyDescent="0.25">
      <c r="B274" s="112" t="s">
        <v>176</v>
      </c>
      <c r="C274" s="112" t="s">
        <v>172</v>
      </c>
      <c r="D274" s="112">
        <v>2016</v>
      </c>
      <c r="E274" s="112" t="s">
        <v>15</v>
      </c>
      <c r="F274" s="97">
        <v>212</v>
      </c>
    </row>
    <row r="275" spans="2:6" x14ac:dyDescent="0.25">
      <c r="B275" s="112" t="s">
        <v>176</v>
      </c>
      <c r="C275" s="112" t="s">
        <v>172</v>
      </c>
      <c r="D275" s="112">
        <v>2016</v>
      </c>
      <c r="E275" s="112" t="s">
        <v>16</v>
      </c>
      <c r="F275" s="99">
        <v>152</v>
      </c>
    </row>
    <row r="276" spans="2:6" x14ac:dyDescent="0.25">
      <c r="B276" s="112" t="s">
        <v>176</v>
      </c>
      <c r="C276" s="112" t="s">
        <v>172</v>
      </c>
      <c r="D276" s="112">
        <v>2016</v>
      </c>
      <c r="E276" s="112" t="s">
        <v>17</v>
      </c>
      <c r="F276" s="98">
        <v>170</v>
      </c>
    </row>
    <row r="277" spans="2:6" x14ac:dyDescent="0.25">
      <c r="B277" s="112" t="s">
        <v>176</v>
      </c>
      <c r="C277" s="112" t="s">
        <v>172</v>
      </c>
      <c r="D277" s="112">
        <v>2016</v>
      </c>
      <c r="E277" s="112" t="s">
        <v>18</v>
      </c>
      <c r="F277" s="99">
        <v>220</v>
      </c>
    </row>
    <row r="278" spans="2:6" x14ac:dyDescent="0.25">
      <c r="B278" s="112" t="s">
        <v>176</v>
      </c>
      <c r="C278" s="112" t="s">
        <v>172</v>
      </c>
      <c r="D278" s="112">
        <v>2016</v>
      </c>
      <c r="E278" s="112" t="s">
        <v>19</v>
      </c>
      <c r="F278" s="102">
        <v>207</v>
      </c>
    </row>
    <row r="279" spans="2:6" x14ac:dyDescent="0.25">
      <c r="B279" s="112" t="s">
        <v>176</v>
      </c>
      <c r="C279" s="112" t="s">
        <v>172</v>
      </c>
      <c r="D279" s="112">
        <v>2016</v>
      </c>
      <c r="E279" s="112" t="s">
        <v>20</v>
      </c>
      <c r="F279" s="99">
        <v>207</v>
      </c>
    </row>
    <row r="280" spans="2:6" x14ac:dyDescent="0.25">
      <c r="B280" s="112" t="s">
        <v>176</v>
      </c>
      <c r="C280" s="112" t="s">
        <v>172</v>
      </c>
      <c r="D280" s="112">
        <v>2016</v>
      </c>
      <c r="E280" s="112" t="s">
        <v>21</v>
      </c>
      <c r="F280" s="99">
        <v>219</v>
      </c>
    </row>
    <row r="281" spans="2:6" x14ac:dyDescent="0.25">
      <c r="B281" s="112" t="s">
        <v>176</v>
      </c>
      <c r="C281" s="112" t="s">
        <v>172</v>
      </c>
      <c r="D281" s="112">
        <v>2016</v>
      </c>
      <c r="E281" s="112" t="s">
        <v>22</v>
      </c>
      <c r="F281" s="98">
        <v>231</v>
      </c>
    </row>
    <row r="282" spans="2:6" x14ac:dyDescent="0.25">
      <c r="B282" s="112" t="s">
        <v>176</v>
      </c>
      <c r="C282" s="112" t="s">
        <v>172</v>
      </c>
      <c r="D282" s="112">
        <v>2016</v>
      </c>
      <c r="E282" s="112" t="s">
        <v>23</v>
      </c>
      <c r="F282" s="98">
        <v>191</v>
      </c>
    </row>
    <row r="283" spans="2:6" x14ac:dyDescent="0.25">
      <c r="B283" s="112" t="s">
        <v>176</v>
      </c>
      <c r="C283" s="112" t="s">
        <v>172</v>
      </c>
      <c r="D283" s="112">
        <v>2016</v>
      </c>
      <c r="E283" s="112" t="s">
        <v>24</v>
      </c>
      <c r="F283" s="98">
        <v>240</v>
      </c>
    </row>
    <row r="284" spans="2:6" x14ac:dyDescent="0.25">
      <c r="B284" s="112" t="s">
        <v>176</v>
      </c>
      <c r="C284" s="112" t="s">
        <v>172</v>
      </c>
      <c r="D284" s="112">
        <v>2016</v>
      </c>
      <c r="E284" s="112" t="s">
        <v>25</v>
      </c>
      <c r="F284" s="89">
        <v>269</v>
      </c>
    </row>
    <row r="285" spans="2:6" x14ac:dyDescent="0.25">
      <c r="B285" s="112" t="s">
        <v>176</v>
      </c>
      <c r="C285" s="112" t="s">
        <v>172</v>
      </c>
      <c r="D285" s="112">
        <v>2017</v>
      </c>
      <c r="E285" s="112" t="s">
        <v>11</v>
      </c>
      <c r="F285" s="89">
        <v>251</v>
      </c>
    </row>
    <row r="286" spans="2:6" x14ac:dyDescent="0.25">
      <c r="B286" s="112" t="s">
        <v>176</v>
      </c>
      <c r="C286" s="112" t="s">
        <v>172</v>
      </c>
      <c r="D286" s="112">
        <v>2017</v>
      </c>
      <c r="E286" s="112" t="s">
        <v>15</v>
      </c>
      <c r="F286" s="89">
        <v>238</v>
      </c>
    </row>
    <row r="287" spans="2:6" x14ac:dyDescent="0.25">
      <c r="B287" s="112" t="s">
        <v>176</v>
      </c>
      <c r="C287" s="112" t="s">
        <v>172</v>
      </c>
      <c r="D287" s="112">
        <v>2017</v>
      </c>
      <c r="E287" s="112" t="s">
        <v>16</v>
      </c>
      <c r="F287" s="89">
        <v>251</v>
      </c>
    </row>
    <row r="288" spans="2:6" x14ac:dyDescent="0.25">
      <c r="B288" s="112" t="s">
        <v>176</v>
      </c>
      <c r="C288" s="112" t="s">
        <v>172</v>
      </c>
      <c r="D288" s="112">
        <v>2017</v>
      </c>
      <c r="E288" s="112" t="s">
        <v>17</v>
      </c>
      <c r="F288" s="91">
        <v>237</v>
      </c>
    </row>
    <row r="289" spans="2:6" x14ac:dyDescent="0.25">
      <c r="B289" s="112" t="s">
        <v>176</v>
      </c>
      <c r="C289" s="112" t="s">
        <v>172</v>
      </c>
      <c r="D289" s="112">
        <v>2017</v>
      </c>
      <c r="E289" s="112" t="s">
        <v>18</v>
      </c>
      <c r="F289" s="91">
        <v>287</v>
      </c>
    </row>
    <row r="290" spans="2:6" x14ac:dyDescent="0.25">
      <c r="B290" s="112" t="s">
        <v>176</v>
      </c>
      <c r="C290" s="112" t="s">
        <v>172</v>
      </c>
      <c r="D290" s="112">
        <v>2017</v>
      </c>
      <c r="E290" s="112" t="s">
        <v>19</v>
      </c>
      <c r="F290" s="91">
        <v>229</v>
      </c>
    </row>
    <row r="291" spans="2:6" x14ac:dyDescent="0.25">
      <c r="B291" s="112" t="s">
        <v>176</v>
      </c>
      <c r="C291" s="112" t="s">
        <v>172</v>
      </c>
      <c r="D291" s="112">
        <v>2017</v>
      </c>
      <c r="E291" s="112" t="s">
        <v>20</v>
      </c>
      <c r="F291" s="92">
        <v>255</v>
      </c>
    </row>
    <row r="292" spans="2:6" x14ac:dyDescent="0.25">
      <c r="B292" s="112" t="s">
        <v>176</v>
      </c>
      <c r="C292" s="112" t="s">
        <v>172</v>
      </c>
      <c r="D292" s="112">
        <v>2017</v>
      </c>
      <c r="E292" s="112" t="s">
        <v>21</v>
      </c>
      <c r="F292" s="92">
        <v>232</v>
      </c>
    </row>
    <row r="293" spans="2:6" x14ac:dyDescent="0.25">
      <c r="B293" s="112" t="s">
        <v>176</v>
      </c>
      <c r="C293" s="112" t="s">
        <v>172</v>
      </c>
      <c r="D293" s="112">
        <v>2017</v>
      </c>
      <c r="E293" s="112" t="s">
        <v>22</v>
      </c>
      <c r="F293" s="93">
        <v>237</v>
      </c>
    </row>
    <row r="294" spans="2:6" x14ac:dyDescent="0.25">
      <c r="B294" s="112" t="s">
        <v>176</v>
      </c>
      <c r="C294" s="112" t="s">
        <v>172</v>
      </c>
      <c r="D294" s="112">
        <v>2017</v>
      </c>
      <c r="E294" s="112" t="s">
        <v>23</v>
      </c>
      <c r="F294" s="93">
        <v>229</v>
      </c>
    </row>
    <row r="295" spans="2:6" x14ac:dyDescent="0.25">
      <c r="B295" s="112" t="s">
        <v>176</v>
      </c>
      <c r="C295" s="112" t="s">
        <v>172</v>
      </c>
      <c r="D295" s="112">
        <v>2017</v>
      </c>
      <c r="E295" s="112" t="s">
        <v>24</v>
      </c>
      <c r="F295" s="93">
        <v>221</v>
      </c>
    </row>
    <row r="296" spans="2:6" x14ac:dyDescent="0.25">
      <c r="B296" s="112" t="s">
        <v>176</v>
      </c>
      <c r="C296" s="112" t="s">
        <v>172</v>
      </c>
      <c r="D296" s="112">
        <v>2017</v>
      </c>
      <c r="E296" s="112" t="s">
        <v>25</v>
      </c>
      <c r="F296" s="89">
        <v>191</v>
      </c>
    </row>
    <row r="297" spans="2:6" x14ac:dyDescent="0.25">
      <c r="B297" s="112" t="s">
        <v>177</v>
      </c>
      <c r="C297" s="112" t="s">
        <v>173</v>
      </c>
      <c r="D297" s="112">
        <v>2014</v>
      </c>
      <c r="E297" s="112" t="s">
        <v>11</v>
      </c>
      <c r="F297" s="96">
        <v>287</v>
      </c>
    </row>
    <row r="298" spans="2:6" x14ac:dyDescent="0.25">
      <c r="B298" s="112" t="s">
        <v>177</v>
      </c>
      <c r="C298" s="112" t="s">
        <v>173</v>
      </c>
      <c r="D298" s="112">
        <v>2014</v>
      </c>
      <c r="E298" s="112" t="s">
        <v>15</v>
      </c>
      <c r="F298" s="96">
        <v>260</v>
      </c>
    </row>
    <row r="299" spans="2:6" x14ac:dyDescent="0.25">
      <c r="B299" s="112" t="s">
        <v>177</v>
      </c>
      <c r="C299" s="112" t="s">
        <v>173</v>
      </c>
      <c r="D299" s="112">
        <v>2014</v>
      </c>
      <c r="E299" s="112" t="s">
        <v>16</v>
      </c>
      <c r="F299" s="96">
        <v>202</v>
      </c>
    </row>
    <row r="300" spans="2:6" x14ac:dyDescent="0.25">
      <c r="B300" s="112" t="s">
        <v>177</v>
      </c>
      <c r="C300" s="112" t="s">
        <v>173</v>
      </c>
      <c r="D300" s="112">
        <v>2014</v>
      </c>
      <c r="E300" s="112" t="s">
        <v>17</v>
      </c>
      <c r="F300" s="88">
        <v>128</v>
      </c>
    </row>
    <row r="301" spans="2:6" x14ac:dyDescent="0.25">
      <c r="B301" s="112" t="s">
        <v>177</v>
      </c>
      <c r="C301" s="112" t="s">
        <v>173</v>
      </c>
      <c r="D301" s="112">
        <v>2014</v>
      </c>
      <c r="E301" s="112" t="s">
        <v>18</v>
      </c>
      <c r="F301" s="88">
        <v>212</v>
      </c>
    </row>
    <row r="302" spans="2:6" x14ac:dyDescent="0.25">
      <c r="B302" s="112" t="s">
        <v>177</v>
      </c>
      <c r="C302" s="112" t="s">
        <v>173</v>
      </c>
      <c r="D302" s="112">
        <v>2014</v>
      </c>
      <c r="E302" s="112" t="s">
        <v>19</v>
      </c>
      <c r="F302" s="88">
        <v>220</v>
      </c>
    </row>
    <row r="303" spans="2:6" x14ac:dyDescent="0.25">
      <c r="B303" s="112" t="s">
        <v>177</v>
      </c>
      <c r="C303" s="112" t="s">
        <v>173</v>
      </c>
      <c r="D303" s="112">
        <v>2014</v>
      </c>
      <c r="E303" s="112" t="s">
        <v>20</v>
      </c>
      <c r="F303" s="88">
        <v>204</v>
      </c>
    </row>
    <row r="304" spans="2:6" x14ac:dyDescent="0.25">
      <c r="B304" s="112" t="s">
        <v>177</v>
      </c>
      <c r="C304" s="112" t="s">
        <v>173</v>
      </c>
      <c r="D304" s="112">
        <v>2014</v>
      </c>
      <c r="E304" s="112" t="s">
        <v>21</v>
      </c>
      <c r="F304" s="88">
        <v>205</v>
      </c>
    </row>
    <row r="305" spans="2:6" x14ac:dyDescent="0.25">
      <c r="B305" s="112" t="s">
        <v>177</v>
      </c>
      <c r="C305" s="112" t="s">
        <v>173</v>
      </c>
      <c r="D305" s="112">
        <v>2014</v>
      </c>
      <c r="E305" s="112" t="s">
        <v>22</v>
      </c>
      <c r="F305" s="88">
        <v>209</v>
      </c>
    </row>
    <row r="306" spans="2:6" x14ac:dyDescent="0.25">
      <c r="B306" s="112" t="s">
        <v>177</v>
      </c>
      <c r="C306" s="112" t="s">
        <v>173</v>
      </c>
      <c r="D306" s="112">
        <v>2014</v>
      </c>
      <c r="E306" s="112" t="s">
        <v>23</v>
      </c>
      <c r="F306" s="88">
        <v>199</v>
      </c>
    </row>
    <row r="307" spans="2:6" x14ac:dyDescent="0.25">
      <c r="B307" s="112" t="s">
        <v>177</v>
      </c>
      <c r="C307" s="112" t="s">
        <v>173</v>
      </c>
      <c r="D307" s="112">
        <v>2014</v>
      </c>
      <c r="E307" s="112" t="s">
        <v>24</v>
      </c>
      <c r="F307" s="88">
        <v>220</v>
      </c>
    </row>
    <row r="308" spans="2:6" x14ac:dyDescent="0.25">
      <c r="B308" s="112" t="s">
        <v>177</v>
      </c>
      <c r="C308" s="112" t="s">
        <v>173</v>
      </c>
      <c r="D308" s="112">
        <v>2014</v>
      </c>
      <c r="E308" s="112" t="s">
        <v>25</v>
      </c>
      <c r="F308" s="88">
        <v>204</v>
      </c>
    </row>
    <row r="309" spans="2:6" x14ac:dyDescent="0.25">
      <c r="B309" s="112" t="s">
        <v>177</v>
      </c>
      <c r="C309" s="112" t="s">
        <v>173</v>
      </c>
      <c r="D309" s="112">
        <v>2015</v>
      </c>
      <c r="E309" s="112" t="s">
        <v>11</v>
      </c>
      <c r="F309" s="103">
        <v>234</v>
      </c>
    </row>
    <row r="310" spans="2:6" x14ac:dyDescent="0.25">
      <c r="B310" s="112" t="s">
        <v>177</v>
      </c>
      <c r="C310" s="112" t="s">
        <v>173</v>
      </c>
      <c r="D310" s="112">
        <v>2015</v>
      </c>
      <c r="E310" s="112" t="s">
        <v>15</v>
      </c>
      <c r="F310" s="97">
        <v>234</v>
      </c>
    </row>
    <row r="311" spans="2:6" x14ac:dyDescent="0.25">
      <c r="B311" s="112" t="s">
        <v>177</v>
      </c>
      <c r="C311" s="112" t="s">
        <v>173</v>
      </c>
      <c r="D311" s="112">
        <v>2015</v>
      </c>
      <c r="E311" s="112" t="s">
        <v>16</v>
      </c>
      <c r="F311" s="103">
        <v>201</v>
      </c>
    </row>
    <row r="312" spans="2:6" x14ac:dyDescent="0.25">
      <c r="B312" s="112" t="s">
        <v>177</v>
      </c>
      <c r="C312" s="112" t="s">
        <v>173</v>
      </c>
      <c r="D312" s="112">
        <v>2015</v>
      </c>
      <c r="E312" s="112" t="s">
        <v>17</v>
      </c>
      <c r="F312" s="103">
        <v>215</v>
      </c>
    </row>
    <row r="313" spans="2:6" x14ac:dyDescent="0.25">
      <c r="B313" s="112" t="s">
        <v>177</v>
      </c>
      <c r="C313" s="112" t="s">
        <v>173</v>
      </c>
      <c r="D313" s="112">
        <v>2015</v>
      </c>
      <c r="E313" s="112" t="s">
        <v>18</v>
      </c>
      <c r="F313" s="103">
        <v>212</v>
      </c>
    </row>
    <row r="314" spans="2:6" x14ac:dyDescent="0.25">
      <c r="B314" s="112" t="s">
        <v>177</v>
      </c>
      <c r="C314" s="112" t="s">
        <v>173</v>
      </c>
      <c r="D314" s="112">
        <v>2015</v>
      </c>
      <c r="E314" s="112" t="s">
        <v>19</v>
      </c>
      <c r="F314" s="98">
        <v>229</v>
      </c>
    </row>
    <row r="315" spans="2:6" x14ac:dyDescent="0.25">
      <c r="B315" s="112" t="s">
        <v>177</v>
      </c>
      <c r="C315" s="112" t="s">
        <v>173</v>
      </c>
      <c r="D315" s="112">
        <v>2015</v>
      </c>
      <c r="E315" s="112" t="s">
        <v>20</v>
      </c>
      <c r="F315" s="99">
        <v>202</v>
      </c>
    </row>
    <row r="316" spans="2:6" x14ac:dyDescent="0.25">
      <c r="B316" s="112" t="s">
        <v>177</v>
      </c>
      <c r="C316" s="112" t="s">
        <v>173</v>
      </c>
      <c r="D316" s="112">
        <v>2015</v>
      </c>
      <c r="E316" s="112" t="s">
        <v>21</v>
      </c>
      <c r="F316" s="99">
        <v>220</v>
      </c>
    </row>
    <row r="317" spans="2:6" x14ac:dyDescent="0.25">
      <c r="B317" s="112" t="s">
        <v>177</v>
      </c>
      <c r="C317" s="112" t="s">
        <v>173</v>
      </c>
      <c r="D317" s="112">
        <v>2015</v>
      </c>
      <c r="E317" s="112" t="s">
        <v>22</v>
      </c>
      <c r="F317" s="98">
        <v>203</v>
      </c>
    </row>
    <row r="318" spans="2:6" x14ac:dyDescent="0.25">
      <c r="B318" s="112" t="s">
        <v>177</v>
      </c>
      <c r="C318" s="112" t="s">
        <v>173</v>
      </c>
      <c r="D318" s="112">
        <v>2015</v>
      </c>
      <c r="E318" s="112" t="s">
        <v>23</v>
      </c>
      <c r="F318" s="98">
        <v>207</v>
      </c>
    </row>
    <row r="319" spans="2:6" x14ac:dyDescent="0.25">
      <c r="B319" s="112" t="s">
        <v>177</v>
      </c>
      <c r="C319" s="112" t="s">
        <v>173</v>
      </c>
      <c r="D319" s="112">
        <v>2015</v>
      </c>
      <c r="E319" s="112" t="s">
        <v>24</v>
      </c>
      <c r="F319" s="103">
        <v>209</v>
      </c>
    </row>
    <row r="320" spans="2:6" x14ac:dyDescent="0.25">
      <c r="B320" s="112" t="s">
        <v>177</v>
      </c>
      <c r="C320" s="112" t="s">
        <v>173</v>
      </c>
      <c r="D320" s="112">
        <v>2015</v>
      </c>
      <c r="E320" s="112" t="s">
        <v>25</v>
      </c>
      <c r="F320" s="103">
        <v>226</v>
      </c>
    </row>
    <row r="321" spans="2:6" x14ac:dyDescent="0.25">
      <c r="B321" s="112" t="s">
        <v>177</v>
      </c>
      <c r="C321" s="112" t="s">
        <v>173</v>
      </c>
      <c r="D321" s="112">
        <v>2016</v>
      </c>
      <c r="E321" s="112" t="s">
        <v>11</v>
      </c>
      <c r="F321" s="99">
        <v>204</v>
      </c>
    </row>
    <row r="322" spans="2:6" x14ac:dyDescent="0.25">
      <c r="B322" s="112" t="s">
        <v>177</v>
      </c>
      <c r="C322" s="112" t="s">
        <v>173</v>
      </c>
      <c r="D322" s="112">
        <v>2016</v>
      </c>
      <c r="E322" s="112" t="s">
        <v>15</v>
      </c>
      <c r="F322" s="97">
        <v>209</v>
      </c>
    </row>
    <row r="323" spans="2:6" x14ac:dyDescent="0.25">
      <c r="B323" s="112" t="s">
        <v>177</v>
      </c>
      <c r="C323" s="112" t="s">
        <v>173</v>
      </c>
      <c r="D323" s="112">
        <v>2016</v>
      </c>
      <c r="E323" s="112" t="s">
        <v>16</v>
      </c>
      <c r="F323" s="99">
        <v>234</v>
      </c>
    </row>
    <row r="324" spans="2:6" x14ac:dyDescent="0.25">
      <c r="B324" s="112" t="s">
        <v>177</v>
      </c>
      <c r="C324" s="112" t="s">
        <v>173</v>
      </c>
      <c r="D324" s="112">
        <v>2016</v>
      </c>
      <c r="E324" s="112" t="s">
        <v>17</v>
      </c>
      <c r="F324" s="98">
        <v>205</v>
      </c>
    </row>
    <row r="325" spans="2:6" x14ac:dyDescent="0.25">
      <c r="B325" s="112" t="s">
        <v>177</v>
      </c>
      <c r="C325" s="112" t="s">
        <v>173</v>
      </c>
      <c r="D325" s="112">
        <v>2016</v>
      </c>
      <c r="E325" s="112" t="s">
        <v>18</v>
      </c>
      <c r="F325" s="99">
        <v>224</v>
      </c>
    </row>
    <row r="326" spans="2:6" x14ac:dyDescent="0.25">
      <c r="B326" s="112" t="s">
        <v>177</v>
      </c>
      <c r="C326" s="112" t="s">
        <v>173</v>
      </c>
      <c r="D326" s="112">
        <v>2016</v>
      </c>
      <c r="E326" s="112" t="s">
        <v>19</v>
      </c>
      <c r="F326" s="102">
        <v>197</v>
      </c>
    </row>
    <row r="327" spans="2:6" x14ac:dyDescent="0.25">
      <c r="B327" s="112" t="s">
        <v>177</v>
      </c>
      <c r="C327" s="112" t="s">
        <v>173</v>
      </c>
      <c r="D327" s="112">
        <v>2016</v>
      </c>
      <c r="E327" s="112" t="s">
        <v>20</v>
      </c>
      <c r="F327" s="99">
        <v>200</v>
      </c>
    </row>
    <row r="328" spans="2:6" x14ac:dyDescent="0.25">
      <c r="B328" s="112" t="s">
        <v>177</v>
      </c>
      <c r="C328" s="112" t="s">
        <v>173</v>
      </c>
      <c r="D328" s="112">
        <v>2016</v>
      </c>
      <c r="E328" s="112" t="s">
        <v>21</v>
      </c>
      <c r="F328" s="99">
        <v>172</v>
      </c>
    </row>
    <row r="329" spans="2:6" x14ac:dyDescent="0.25">
      <c r="B329" s="112" t="s">
        <v>177</v>
      </c>
      <c r="C329" s="112" t="s">
        <v>173</v>
      </c>
      <c r="D329" s="112">
        <v>2016</v>
      </c>
      <c r="E329" s="112" t="s">
        <v>22</v>
      </c>
      <c r="F329" s="98">
        <v>159</v>
      </c>
    </row>
    <row r="330" spans="2:6" x14ac:dyDescent="0.25">
      <c r="B330" s="112" t="s">
        <v>177</v>
      </c>
      <c r="C330" s="112" t="s">
        <v>173</v>
      </c>
      <c r="D330" s="112">
        <v>2016</v>
      </c>
      <c r="E330" s="112" t="s">
        <v>23</v>
      </c>
      <c r="F330" s="98">
        <v>151</v>
      </c>
    </row>
    <row r="331" spans="2:6" x14ac:dyDescent="0.25">
      <c r="B331" s="112" t="s">
        <v>177</v>
      </c>
      <c r="C331" s="112" t="s">
        <v>173</v>
      </c>
      <c r="D331" s="112">
        <v>2016</v>
      </c>
      <c r="E331" s="112" t="s">
        <v>24</v>
      </c>
      <c r="F331" s="98">
        <v>163</v>
      </c>
    </row>
    <row r="332" spans="2:6" x14ac:dyDescent="0.25">
      <c r="B332" s="112" t="s">
        <v>177</v>
      </c>
      <c r="C332" s="112" t="s">
        <v>173</v>
      </c>
      <c r="D332" s="112">
        <v>2016</v>
      </c>
      <c r="E332" s="112" t="s">
        <v>25</v>
      </c>
      <c r="F332" s="89">
        <v>160</v>
      </c>
    </row>
    <row r="333" spans="2:6" x14ac:dyDescent="0.25">
      <c r="B333" s="112" t="s">
        <v>177</v>
      </c>
      <c r="C333" s="112" t="s">
        <v>173</v>
      </c>
      <c r="D333" s="112">
        <v>2017</v>
      </c>
      <c r="E333" s="112" t="s">
        <v>11</v>
      </c>
      <c r="F333" s="89">
        <v>157</v>
      </c>
    </row>
    <row r="334" spans="2:6" x14ac:dyDescent="0.25">
      <c r="B334" s="112" t="s">
        <v>177</v>
      </c>
      <c r="C334" s="112" t="s">
        <v>173</v>
      </c>
      <c r="D334" s="112">
        <v>2017</v>
      </c>
      <c r="E334" s="112" t="s">
        <v>15</v>
      </c>
      <c r="F334" s="89">
        <v>144</v>
      </c>
    </row>
    <row r="335" spans="2:6" x14ac:dyDescent="0.25">
      <c r="B335" s="112" t="s">
        <v>177</v>
      </c>
      <c r="C335" s="112" t="s">
        <v>173</v>
      </c>
      <c r="D335" s="112">
        <v>2017</v>
      </c>
      <c r="E335" s="112" t="s">
        <v>16</v>
      </c>
      <c r="F335" s="89">
        <v>155</v>
      </c>
    </row>
    <row r="336" spans="2:6" x14ac:dyDescent="0.25">
      <c r="B336" s="112" t="s">
        <v>177</v>
      </c>
      <c r="C336" s="112" t="s">
        <v>173</v>
      </c>
      <c r="D336" s="112">
        <v>2017</v>
      </c>
      <c r="E336" s="112" t="s">
        <v>17</v>
      </c>
      <c r="F336" s="91">
        <v>150</v>
      </c>
    </row>
    <row r="337" spans="2:6" x14ac:dyDescent="0.25">
      <c r="B337" s="112" t="s">
        <v>177</v>
      </c>
      <c r="C337" s="112" t="s">
        <v>173</v>
      </c>
      <c r="D337" s="112">
        <v>2017</v>
      </c>
      <c r="E337" s="112" t="s">
        <v>18</v>
      </c>
      <c r="F337" s="91">
        <v>172</v>
      </c>
    </row>
    <row r="338" spans="2:6" x14ac:dyDescent="0.25">
      <c r="B338" s="112" t="s">
        <v>177</v>
      </c>
      <c r="C338" s="112" t="s">
        <v>173</v>
      </c>
      <c r="D338" s="112">
        <v>2017</v>
      </c>
      <c r="E338" s="112" t="s">
        <v>19</v>
      </c>
      <c r="F338" s="91">
        <v>139</v>
      </c>
    </row>
    <row r="339" spans="2:6" x14ac:dyDescent="0.25">
      <c r="B339" s="112" t="s">
        <v>177</v>
      </c>
      <c r="C339" s="112" t="s">
        <v>173</v>
      </c>
      <c r="D339" s="112">
        <v>2017</v>
      </c>
      <c r="E339" s="112" t="s">
        <v>20</v>
      </c>
      <c r="F339" s="92">
        <v>152</v>
      </c>
    </row>
    <row r="340" spans="2:6" x14ac:dyDescent="0.25">
      <c r="B340" s="112" t="s">
        <v>177</v>
      </c>
      <c r="C340" s="112" t="s">
        <v>173</v>
      </c>
      <c r="D340" s="112">
        <v>2017</v>
      </c>
      <c r="E340" s="112" t="s">
        <v>21</v>
      </c>
      <c r="F340" s="92">
        <v>145</v>
      </c>
    </row>
    <row r="341" spans="2:6" x14ac:dyDescent="0.25">
      <c r="B341" s="112" t="s">
        <v>177</v>
      </c>
      <c r="C341" s="112" t="s">
        <v>173</v>
      </c>
      <c r="D341" s="112">
        <v>2017</v>
      </c>
      <c r="E341" s="112" t="s">
        <v>22</v>
      </c>
      <c r="F341" s="93">
        <v>148</v>
      </c>
    </row>
    <row r="342" spans="2:6" x14ac:dyDescent="0.25">
      <c r="B342" s="112" t="s">
        <v>177</v>
      </c>
      <c r="C342" s="112" t="s">
        <v>173</v>
      </c>
      <c r="D342" s="112">
        <v>2017</v>
      </c>
      <c r="E342" s="112" t="s">
        <v>23</v>
      </c>
      <c r="F342" s="93">
        <v>144</v>
      </c>
    </row>
    <row r="343" spans="2:6" x14ac:dyDescent="0.25">
      <c r="B343" s="112" t="s">
        <v>177</v>
      </c>
      <c r="C343" s="112" t="s">
        <v>173</v>
      </c>
      <c r="D343" s="112">
        <v>2017</v>
      </c>
      <c r="E343" s="112" t="s">
        <v>24</v>
      </c>
      <c r="F343" s="93">
        <v>147</v>
      </c>
    </row>
    <row r="344" spans="2:6" x14ac:dyDescent="0.25">
      <c r="B344" s="112" t="s">
        <v>177</v>
      </c>
      <c r="C344" s="112" t="s">
        <v>173</v>
      </c>
      <c r="D344" s="112">
        <v>2017</v>
      </c>
      <c r="E344" s="112" t="s">
        <v>25</v>
      </c>
      <c r="F344" s="89">
        <v>155</v>
      </c>
    </row>
    <row r="345" spans="2:6" x14ac:dyDescent="0.25">
      <c r="B345" s="112" t="s">
        <v>178</v>
      </c>
      <c r="C345" s="112" t="s">
        <v>174</v>
      </c>
      <c r="D345" s="112">
        <v>2014</v>
      </c>
      <c r="E345" s="112" t="s">
        <v>11</v>
      </c>
      <c r="F345" s="96">
        <v>333</v>
      </c>
    </row>
    <row r="346" spans="2:6" x14ac:dyDescent="0.25">
      <c r="B346" s="112" t="s">
        <v>178</v>
      </c>
      <c r="C346" s="112" t="s">
        <v>174</v>
      </c>
      <c r="D346" s="112">
        <v>2014</v>
      </c>
      <c r="E346" s="112" t="s">
        <v>15</v>
      </c>
      <c r="F346" s="96">
        <v>302</v>
      </c>
    </row>
    <row r="347" spans="2:6" x14ac:dyDescent="0.25">
      <c r="B347" s="112" t="s">
        <v>178</v>
      </c>
      <c r="C347" s="112" t="s">
        <v>174</v>
      </c>
      <c r="D347" s="112">
        <v>2014</v>
      </c>
      <c r="E347" s="112" t="s">
        <v>16</v>
      </c>
      <c r="F347" s="96">
        <v>245</v>
      </c>
    </row>
    <row r="348" spans="2:6" x14ac:dyDescent="0.25">
      <c r="B348" s="112" t="s">
        <v>178</v>
      </c>
      <c r="C348" s="112" t="s">
        <v>174</v>
      </c>
      <c r="D348" s="112">
        <v>2014</v>
      </c>
      <c r="E348" s="112" t="s">
        <v>17</v>
      </c>
      <c r="F348" s="88">
        <v>153</v>
      </c>
    </row>
    <row r="349" spans="2:6" x14ac:dyDescent="0.25">
      <c r="B349" s="112" t="s">
        <v>178</v>
      </c>
      <c r="C349" s="112" t="s">
        <v>174</v>
      </c>
      <c r="D349" s="112">
        <v>2014</v>
      </c>
      <c r="E349" s="112" t="s">
        <v>18</v>
      </c>
      <c r="F349" s="88">
        <v>255</v>
      </c>
    </row>
    <row r="350" spans="2:6" x14ac:dyDescent="0.25">
      <c r="B350" s="112" t="s">
        <v>178</v>
      </c>
      <c r="C350" s="112" t="s">
        <v>174</v>
      </c>
      <c r="D350" s="112">
        <v>2014</v>
      </c>
      <c r="E350" s="112" t="s">
        <v>19</v>
      </c>
      <c r="F350" s="88">
        <v>266</v>
      </c>
    </row>
    <row r="351" spans="2:6" x14ac:dyDescent="0.25">
      <c r="B351" s="112" t="s">
        <v>178</v>
      </c>
      <c r="C351" s="112" t="s">
        <v>174</v>
      </c>
      <c r="D351" s="112">
        <v>2014</v>
      </c>
      <c r="E351" s="112" t="s">
        <v>20</v>
      </c>
      <c r="F351" s="88">
        <v>245</v>
      </c>
    </row>
    <row r="352" spans="2:6" x14ac:dyDescent="0.25">
      <c r="B352" s="112" t="s">
        <v>178</v>
      </c>
      <c r="C352" s="112" t="s">
        <v>174</v>
      </c>
      <c r="D352" s="112">
        <v>2014</v>
      </c>
      <c r="E352" s="112" t="s">
        <v>21</v>
      </c>
      <c r="F352" s="88">
        <v>249</v>
      </c>
    </row>
    <row r="353" spans="2:6" x14ac:dyDescent="0.25">
      <c r="B353" s="112" t="s">
        <v>178</v>
      </c>
      <c r="C353" s="112" t="s">
        <v>174</v>
      </c>
      <c r="D353" s="112">
        <v>2014</v>
      </c>
      <c r="E353" s="112" t="s">
        <v>22</v>
      </c>
      <c r="F353" s="88">
        <v>250</v>
      </c>
    </row>
    <row r="354" spans="2:6" x14ac:dyDescent="0.25">
      <c r="B354" s="112" t="s">
        <v>178</v>
      </c>
      <c r="C354" s="112" t="s">
        <v>174</v>
      </c>
      <c r="D354" s="112">
        <v>2014</v>
      </c>
      <c r="E354" s="112" t="s">
        <v>23</v>
      </c>
      <c r="F354" s="88">
        <v>240</v>
      </c>
    </row>
    <row r="355" spans="2:6" x14ac:dyDescent="0.25">
      <c r="B355" s="112" t="s">
        <v>178</v>
      </c>
      <c r="C355" s="112" t="s">
        <v>174</v>
      </c>
      <c r="D355" s="112">
        <v>2014</v>
      </c>
      <c r="E355" s="112" t="s">
        <v>24</v>
      </c>
      <c r="F355" s="88">
        <v>265</v>
      </c>
    </row>
    <row r="356" spans="2:6" x14ac:dyDescent="0.25">
      <c r="B356" s="112" t="s">
        <v>178</v>
      </c>
      <c r="C356" s="112" t="s">
        <v>174</v>
      </c>
      <c r="D356" s="112">
        <v>2014</v>
      </c>
      <c r="E356" s="112" t="s">
        <v>25</v>
      </c>
      <c r="F356" s="88">
        <v>246</v>
      </c>
    </row>
    <row r="357" spans="2:6" x14ac:dyDescent="0.25">
      <c r="B357" s="112" t="s">
        <v>178</v>
      </c>
      <c r="C357" s="112" t="s">
        <v>174</v>
      </c>
      <c r="D357" s="112">
        <v>2015</v>
      </c>
      <c r="E357" s="112" t="s">
        <v>11</v>
      </c>
      <c r="F357" s="103">
        <v>282</v>
      </c>
    </row>
    <row r="358" spans="2:6" x14ac:dyDescent="0.25">
      <c r="B358" s="112" t="s">
        <v>178</v>
      </c>
      <c r="C358" s="112" t="s">
        <v>174</v>
      </c>
      <c r="D358" s="112">
        <v>2015</v>
      </c>
      <c r="E358" s="112" t="s">
        <v>15</v>
      </c>
      <c r="F358" s="97">
        <v>282</v>
      </c>
    </row>
    <row r="359" spans="2:6" x14ac:dyDescent="0.25">
      <c r="B359" s="112" t="s">
        <v>178</v>
      </c>
      <c r="C359" s="112" t="s">
        <v>174</v>
      </c>
      <c r="D359" s="112">
        <v>2015</v>
      </c>
      <c r="E359" s="112" t="s">
        <v>16</v>
      </c>
      <c r="F359" s="103">
        <v>239</v>
      </c>
    </row>
    <row r="360" spans="2:6" x14ac:dyDescent="0.25">
      <c r="B360" s="112" t="s">
        <v>178</v>
      </c>
      <c r="C360" s="112" t="s">
        <v>174</v>
      </c>
      <c r="D360" s="112">
        <v>2015</v>
      </c>
      <c r="E360" s="112" t="s">
        <v>17</v>
      </c>
      <c r="F360" s="103">
        <v>257</v>
      </c>
    </row>
    <row r="361" spans="2:6" x14ac:dyDescent="0.25">
      <c r="B361" s="112" t="s">
        <v>178</v>
      </c>
      <c r="C361" s="112" t="s">
        <v>174</v>
      </c>
      <c r="D361" s="112">
        <v>2015</v>
      </c>
      <c r="E361" s="112" t="s">
        <v>18</v>
      </c>
      <c r="F361" s="103">
        <v>252</v>
      </c>
    </row>
    <row r="362" spans="2:6" x14ac:dyDescent="0.25">
      <c r="B362" s="112" t="s">
        <v>178</v>
      </c>
      <c r="C362" s="112" t="s">
        <v>174</v>
      </c>
      <c r="D362" s="112">
        <v>2015</v>
      </c>
      <c r="E362" s="112" t="s">
        <v>19</v>
      </c>
      <c r="F362" s="98">
        <v>275</v>
      </c>
    </row>
    <row r="363" spans="2:6" x14ac:dyDescent="0.25">
      <c r="B363" s="112" t="s">
        <v>178</v>
      </c>
      <c r="C363" s="112" t="s">
        <v>174</v>
      </c>
      <c r="D363" s="112">
        <v>2015</v>
      </c>
      <c r="E363" s="112" t="s">
        <v>20</v>
      </c>
      <c r="F363" s="99">
        <v>244</v>
      </c>
    </row>
    <row r="364" spans="2:6" x14ac:dyDescent="0.25">
      <c r="B364" s="112" t="s">
        <v>178</v>
      </c>
      <c r="C364" s="112" t="s">
        <v>174</v>
      </c>
      <c r="D364" s="112">
        <v>2015</v>
      </c>
      <c r="E364" s="112" t="s">
        <v>21</v>
      </c>
      <c r="F364" s="99">
        <v>265</v>
      </c>
    </row>
    <row r="365" spans="2:6" x14ac:dyDescent="0.25">
      <c r="B365" s="112" t="s">
        <v>178</v>
      </c>
      <c r="C365" s="112" t="s">
        <v>174</v>
      </c>
      <c r="D365" s="112">
        <v>2015</v>
      </c>
      <c r="E365" s="112" t="s">
        <v>22</v>
      </c>
      <c r="F365" s="98">
        <v>245</v>
      </c>
    </row>
    <row r="366" spans="2:6" x14ac:dyDescent="0.25">
      <c r="B366" s="112" t="s">
        <v>178</v>
      </c>
      <c r="C366" s="112" t="s">
        <v>174</v>
      </c>
      <c r="D366" s="112">
        <v>2015</v>
      </c>
      <c r="E366" s="112" t="s">
        <v>23</v>
      </c>
      <c r="F366" s="98">
        <v>249</v>
      </c>
    </row>
    <row r="367" spans="2:6" x14ac:dyDescent="0.25">
      <c r="B367" s="112" t="s">
        <v>178</v>
      </c>
      <c r="C367" s="112" t="s">
        <v>174</v>
      </c>
      <c r="D367" s="112">
        <v>2015</v>
      </c>
      <c r="E367" s="112" t="s">
        <v>24</v>
      </c>
      <c r="F367" s="103">
        <v>251</v>
      </c>
    </row>
    <row r="368" spans="2:6" x14ac:dyDescent="0.25">
      <c r="B368" s="112" t="s">
        <v>178</v>
      </c>
      <c r="C368" s="112" t="s">
        <v>174</v>
      </c>
      <c r="D368" s="112">
        <v>2015</v>
      </c>
      <c r="E368" s="112" t="s">
        <v>25</v>
      </c>
      <c r="F368" s="103">
        <v>275</v>
      </c>
    </row>
    <row r="369" spans="2:6" x14ac:dyDescent="0.25">
      <c r="B369" s="112" t="s">
        <v>178</v>
      </c>
      <c r="C369" s="112" t="s">
        <v>174</v>
      </c>
      <c r="D369" s="112">
        <v>2016</v>
      </c>
      <c r="E369" s="112" t="s">
        <v>11</v>
      </c>
      <c r="F369" s="99">
        <v>244</v>
      </c>
    </row>
    <row r="370" spans="2:6" x14ac:dyDescent="0.25">
      <c r="B370" s="112" t="s">
        <v>178</v>
      </c>
      <c r="C370" s="112" t="s">
        <v>174</v>
      </c>
      <c r="D370" s="112">
        <v>2016</v>
      </c>
      <c r="E370" s="112" t="s">
        <v>15</v>
      </c>
      <c r="F370" s="97">
        <v>249</v>
      </c>
    </row>
    <row r="371" spans="2:6" x14ac:dyDescent="0.25">
      <c r="B371" s="112" t="s">
        <v>178</v>
      </c>
      <c r="C371" s="112" t="s">
        <v>174</v>
      </c>
      <c r="D371" s="112">
        <v>2016</v>
      </c>
      <c r="E371" s="112" t="s">
        <v>16</v>
      </c>
      <c r="F371" s="99">
        <v>278</v>
      </c>
    </row>
    <row r="372" spans="2:6" x14ac:dyDescent="0.25">
      <c r="B372" s="112" t="s">
        <v>178</v>
      </c>
      <c r="C372" s="112" t="s">
        <v>174</v>
      </c>
      <c r="D372" s="112">
        <v>2016</v>
      </c>
      <c r="E372" s="112" t="s">
        <v>17</v>
      </c>
      <c r="F372" s="98">
        <v>245</v>
      </c>
    </row>
    <row r="373" spans="2:6" x14ac:dyDescent="0.25">
      <c r="B373" s="112" t="s">
        <v>178</v>
      </c>
      <c r="C373" s="112" t="s">
        <v>174</v>
      </c>
      <c r="D373" s="112">
        <v>2016</v>
      </c>
      <c r="E373" s="112" t="s">
        <v>18</v>
      </c>
      <c r="F373" s="99">
        <v>270</v>
      </c>
    </row>
    <row r="374" spans="2:6" x14ac:dyDescent="0.25">
      <c r="B374" s="112" t="s">
        <v>178</v>
      </c>
      <c r="C374" s="112" t="s">
        <v>174</v>
      </c>
      <c r="D374" s="112">
        <v>2016</v>
      </c>
      <c r="E374" s="112" t="s">
        <v>19</v>
      </c>
      <c r="F374" s="102">
        <v>238</v>
      </c>
    </row>
    <row r="375" spans="2:6" x14ac:dyDescent="0.25">
      <c r="B375" s="112" t="s">
        <v>178</v>
      </c>
      <c r="C375" s="112" t="s">
        <v>174</v>
      </c>
      <c r="D375" s="112">
        <v>2016</v>
      </c>
      <c r="E375" s="112" t="s">
        <v>20</v>
      </c>
      <c r="F375" s="99">
        <v>236</v>
      </c>
    </row>
    <row r="376" spans="2:6" x14ac:dyDescent="0.25">
      <c r="B376" s="112" t="s">
        <v>178</v>
      </c>
      <c r="C376" s="112" t="s">
        <v>174</v>
      </c>
      <c r="D376" s="112">
        <v>2016</v>
      </c>
      <c r="E376" s="112" t="s">
        <v>21</v>
      </c>
      <c r="F376" s="99">
        <v>223</v>
      </c>
    </row>
    <row r="377" spans="2:6" x14ac:dyDescent="0.25">
      <c r="B377" s="112" t="s">
        <v>178</v>
      </c>
      <c r="C377" s="112" t="s">
        <v>174</v>
      </c>
      <c r="D377" s="112">
        <v>2016</v>
      </c>
      <c r="E377" s="112" t="s">
        <v>22</v>
      </c>
      <c r="F377" s="98">
        <v>204</v>
      </c>
    </row>
    <row r="378" spans="2:6" x14ac:dyDescent="0.25">
      <c r="B378" s="112" t="s">
        <v>178</v>
      </c>
      <c r="C378" s="112" t="s">
        <v>174</v>
      </c>
      <c r="D378" s="112">
        <v>2016</v>
      </c>
      <c r="E378" s="112" t="s">
        <v>23</v>
      </c>
      <c r="F378" s="98">
        <v>194</v>
      </c>
    </row>
    <row r="379" spans="2:6" x14ac:dyDescent="0.25">
      <c r="B379" s="112" t="s">
        <v>178</v>
      </c>
      <c r="C379" s="112" t="s">
        <v>174</v>
      </c>
      <c r="D379" s="112">
        <v>2016</v>
      </c>
      <c r="E379" s="112" t="s">
        <v>24</v>
      </c>
      <c r="F379" s="98">
        <v>212</v>
      </c>
    </row>
    <row r="380" spans="2:6" x14ac:dyDescent="0.25">
      <c r="B380" s="112" t="s">
        <v>178</v>
      </c>
      <c r="C380" s="112" t="s">
        <v>174</v>
      </c>
      <c r="D380" s="112">
        <v>2016</v>
      </c>
      <c r="E380" s="112" t="s">
        <v>25</v>
      </c>
      <c r="F380" s="89">
        <v>207</v>
      </c>
    </row>
    <row r="381" spans="2:6" x14ac:dyDescent="0.25">
      <c r="B381" s="112" t="s">
        <v>178</v>
      </c>
      <c r="C381" s="112" t="s">
        <v>174</v>
      </c>
      <c r="D381" s="112">
        <v>2017</v>
      </c>
      <c r="E381" s="112" t="s">
        <v>11</v>
      </c>
      <c r="F381" s="89">
        <v>208</v>
      </c>
    </row>
    <row r="382" spans="2:6" x14ac:dyDescent="0.25">
      <c r="B382" s="112" t="s">
        <v>178</v>
      </c>
      <c r="C382" s="112" t="s">
        <v>174</v>
      </c>
      <c r="D382" s="112">
        <v>2017</v>
      </c>
      <c r="E382" s="112" t="s">
        <v>15</v>
      </c>
      <c r="F382" s="89">
        <v>187</v>
      </c>
    </row>
    <row r="383" spans="2:6" x14ac:dyDescent="0.25">
      <c r="B383" s="112" t="s">
        <v>178</v>
      </c>
      <c r="C383" s="112" t="s">
        <v>174</v>
      </c>
      <c r="D383" s="112">
        <v>2017</v>
      </c>
      <c r="E383" s="112" t="s">
        <v>16</v>
      </c>
      <c r="F383" s="89">
        <v>202</v>
      </c>
    </row>
    <row r="384" spans="2:6" x14ac:dyDescent="0.25">
      <c r="B384" s="112" t="s">
        <v>178</v>
      </c>
      <c r="C384" s="112" t="s">
        <v>174</v>
      </c>
      <c r="D384" s="112">
        <v>2017</v>
      </c>
      <c r="E384" s="112" t="s">
        <v>17</v>
      </c>
      <c r="F384" s="91">
        <v>196</v>
      </c>
    </row>
    <row r="385" spans="2:6" x14ac:dyDescent="0.25">
      <c r="B385" s="112" t="s">
        <v>178</v>
      </c>
      <c r="C385" s="112" t="s">
        <v>174</v>
      </c>
      <c r="D385" s="112">
        <v>2017</v>
      </c>
      <c r="E385" s="112" t="s">
        <v>18</v>
      </c>
      <c r="F385" s="91">
        <v>223</v>
      </c>
    </row>
    <row r="386" spans="2:6" x14ac:dyDescent="0.25">
      <c r="B386" s="112" t="s">
        <v>178</v>
      </c>
      <c r="C386" s="112" t="s">
        <v>174</v>
      </c>
      <c r="D386" s="112">
        <v>2017</v>
      </c>
      <c r="E386" s="112" t="s">
        <v>19</v>
      </c>
      <c r="F386" s="91">
        <v>182</v>
      </c>
    </row>
    <row r="387" spans="2:6" x14ac:dyDescent="0.25">
      <c r="B387" s="112" t="s">
        <v>178</v>
      </c>
      <c r="C387" s="112" t="s">
        <v>174</v>
      </c>
      <c r="D387" s="112">
        <v>2017</v>
      </c>
      <c r="E387" s="112" t="s">
        <v>20</v>
      </c>
      <c r="F387" s="92">
        <v>202</v>
      </c>
    </row>
    <row r="388" spans="2:6" x14ac:dyDescent="0.25">
      <c r="B388" s="112" t="s">
        <v>178</v>
      </c>
      <c r="C388" s="112" t="s">
        <v>174</v>
      </c>
      <c r="D388" s="112">
        <v>2017</v>
      </c>
      <c r="E388" s="112" t="s">
        <v>21</v>
      </c>
      <c r="F388" s="92">
        <v>192</v>
      </c>
    </row>
    <row r="389" spans="2:6" x14ac:dyDescent="0.25">
      <c r="B389" s="112" t="s">
        <v>178</v>
      </c>
      <c r="C389" s="112" t="s">
        <v>174</v>
      </c>
      <c r="D389" s="112">
        <v>2017</v>
      </c>
      <c r="E389" s="112" t="s">
        <v>22</v>
      </c>
      <c r="F389" s="93">
        <v>194</v>
      </c>
    </row>
    <row r="390" spans="2:6" x14ac:dyDescent="0.25">
      <c r="B390" s="112" t="s">
        <v>178</v>
      </c>
      <c r="C390" s="112" t="s">
        <v>174</v>
      </c>
      <c r="D390" s="112">
        <v>2017</v>
      </c>
      <c r="E390" s="112" t="s">
        <v>23</v>
      </c>
      <c r="F390" s="93">
        <v>192</v>
      </c>
    </row>
    <row r="391" spans="2:6" x14ac:dyDescent="0.25">
      <c r="B391" s="112" t="s">
        <v>178</v>
      </c>
      <c r="C391" s="112" t="s">
        <v>174</v>
      </c>
      <c r="D391" s="112">
        <v>2017</v>
      </c>
      <c r="E391" s="112" t="s">
        <v>24</v>
      </c>
      <c r="F391" s="93">
        <v>193</v>
      </c>
    </row>
    <row r="392" spans="2:6" x14ac:dyDescent="0.25">
      <c r="B392" s="112" t="s">
        <v>178</v>
      </c>
      <c r="C392" s="112" t="s">
        <v>174</v>
      </c>
      <c r="D392" s="112">
        <v>2017</v>
      </c>
      <c r="E392" s="112" t="s">
        <v>25</v>
      </c>
      <c r="F392" s="89">
        <v>202</v>
      </c>
    </row>
  </sheetData>
  <sheetProtection algorithmName="SHA-512" hashValue="Fg4e+qRYoiPewngCYm91guTS0neXhv1m7sJsyUmWOlTEej5Omn//H/8yDVrh+LX2Ktt1sIs3WbkSImzgrvDOfg==" saltValue="oVmVh4hKA1beRq69GyjXAA==" spinCount="100000" sheet="1" objects="1" scenarios="1"/>
  <mergeCells count="5">
    <mergeCell ref="C2:R2"/>
    <mergeCell ref="B7:F7"/>
    <mergeCell ref="H7:M7"/>
    <mergeCell ref="C4:S4"/>
    <mergeCell ref="C5:S5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4"/>
  <sheetViews>
    <sheetView showGridLines="0" workbookViewId="0">
      <selection activeCell="J9" sqref="J9"/>
    </sheetView>
  </sheetViews>
  <sheetFormatPr baseColWidth="10" defaultRowHeight="15" x14ac:dyDescent="0.25"/>
  <cols>
    <col min="1" max="1" width="0.85546875" customWidth="1"/>
    <col min="2" max="2" width="18.7109375" bestFit="1" customWidth="1"/>
    <col min="3" max="3" width="8.85546875" bestFit="1" customWidth="1"/>
    <col min="4" max="4" width="6.42578125" bestFit="1" customWidth="1"/>
    <col min="5" max="5" width="9.7109375" bestFit="1" customWidth="1"/>
    <col min="6" max="6" width="12.85546875" bestFit="1" customWidth="1"/>
    <col min="7" max="7" width="2.140625" customWidth="1"/>
    <col min="8" max="8" width="10.85546875" style="18" customWidth="1"/>
    <col min="9" max="9" width="10.85546875" style="18" bestFit="1" customWidth="1"/>
    <col min="10" max="10" width="12.85546875" style="45" customWidth="1"/>
    <col min="11" max="11" width="10" style="18" customWidth="1"/>
    <col min="12" max="12" width="12.85546875" style="18" bestFit="1" customWidth="1"/>
    <col min="13" max="13" width="8.7109375" style="21" bestFit="1" customWidth="1"/>
    <col min="14" max="14" width="2.140625" style="18" customWidth="1"/>
    <col min="15" max="15" width="17.85546875" style="18" customWidth="1"/>
    <col min="16" max="16" width="20.28515625" style="18" customWidth="1"/>
    <col min="17" max="17" width="6.42578125" style="18" customWidth="1"/>
    <col min="18" max="18" width="10.7109375" style="18" bestFit="1" customWidth="1"/>
    <col min="19" max="19" width="6.42578125" style="18" customWidth="1"/>
    <col min="21" max="21" width="12.42578125" bestFit="1" customWidth="1"/>
  </cols>
  <sheetData>
    <row r="1" spans="2:19" ht="15.75" thickBot="1" x14ac:dyDescent="0.3"/>
    <row r="2" spans="2:19" s="1" customFormat="1" ht="94.5" customHeight="1" thickBot="1" x14ac:dyDescent="0.3">
      <c r="B2" s="2"/>
      <c r="C2" s="138" t="s">
        <v>180</v>
      </c>
      <c r="D2" s="138"/>
      <c r="E2" s="138"/>
      <c r="F2" s="138"/>
      <c r="G2" s="138"/>
      <c r="H2" s="138"/>
      <c r="I2" s="138"/>
      <c r="J2" s="139"/>
      <c r="K2" s="138"/>
      <c r="L2" s="138"/>
      <c r="M2" s="138"/>
      <c r="N2" s="138"/>
      <c r="O2" s="138"/>
      <c r="P2" s="138"/>
      <c r="Q2" s="138"/>
      <c r="R2" s="138"/>
      <c r="S2" s="4"/>
    </row>
    <row r="4" spans="2:19" s="18" customFormat="1" ht="15" customHeight="1" x14ac:dyDescent="0.2">
      <c r="B4" s="49" t="s">
        <v>5</v>
      </c>
      <c r="C4" s="148" t="s">
        <v>179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</row>
    <row r="5" spans="2:19" s="18" customFormat="1" ht="15" customHeight="1" x14ac:dyDescent="0.2">
      <c r="B5" s="49" t="s">
        <v>31</v>
      </c>
      <c r="C5" s="148" t="s">
        <v>83</v>
      </c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50"/>
    </row>
    <row r="6" spans="2:19" s="18" customFormat="1" ht="12.75" x14ac:dyDescent="0.2">
      <c r="C6" s="20"/>
      <c r="J6" s="45"/>
      <c r="M6" s="21"/>
    </row>
    <row r="7" spans="2:19" s="18" customFormat="1" ht="12.75" x14ac:dyDescent="0.2">
      <c r="B7" s="140" t="s">
        <v>158</v>
      </c>
      <c r="C7" s="140"/>
      <c r="D7" s="140"/>
      <c r="E7" s="140"/>
      <c r="F7" s="140"/>
      <c r="H7" s="140" t="s">
        <v>104</v>
      </c>
      <c r="I7" s="140"/>
      <c r="J7" s="141"/>
      <c r="K7" s="140"/>
      <c r="L7" s="140"/>
      <c r="M7" s="140"/>
      <c r="O7" s="26" t="s">
        <v>3</v>
      </c>
      <c r="P7" s="50">
        <v>2013</v>
      </c>
    </row>
    <row r="8" spans="2:19" s="18" customFormat="1" ht="12.75" x14ac:dyDescent="0.2">
      <c r="B8" s="104" t="s">
        <v>1</v>
      </c>
      <c r="C8" s="59" t="s">
        <v>2</v>
      </c>
      <c r="D8" s="59" t="s">
        <v>3</v>
      </c>
      <c r="E8" s="59" t="s">
        <v>4</v>
      </c>
      <c r="F8" s="95" t="s">
        <v>12</v>
      </c>
      <c r="G8" s="44"/>
      <c r="H8" s="40" t="s">
        <v>100</v>
      </c>
      <c r="I8" s="40" t="s">
        <v>103</v>
      </c>
      <c r="J8" s="46" t="s">
        <v>115</v>
      </c>
      <c r="K8" s="40" t="s">
        <v>101</v>
      </c>
      <c r="L8" s="40" t="s">
        <v>102</v>
      </c>
      <c r="M8" s="48" t="s">
        <v>3</v>
      </c>
      <c r="P8" s="45"/>
      <c r="Q8" s="51"/>
    </row>
    <row r="9" spans="2:19" s="18" customFormat="1" ht="12.75" x14ac:dyDescent="0.2">
      <c r="B9" s="110" t="s">
        <v>192</v>
      </c>
      <c r="C9" s="111" t="s">
        <v>193</v>
      </c>
      <c r="D9" s="112">
        <v>2014</v>
      </c>
      <c r="E9" s="112" t="s">
        <v>11</v>
      </c>
      <c r="F9" s="103">
        <v>6000</v>
      </c>
      <c r="G9" s="21"/>
      <c r="H9" s="21" t="s">
        <v>70</v>
      </c>
      <c r="J9" s="45">
        <v>20</v>
      </c>
      <c r="K9" s="45">
        <v>48</v>
      </c>
      <c r="L9" s="21" t="s">
        <v>187</v>
      </c>
      <c r="M9" s="21">
        <v>2013</v>
      </c>
      <c r="O9" s="26" t="s">
        <v>100</v>
      </c>
      <c r="P9" s="26" t="s">
        <v>115</v>
      </c>
      <c r="Q9" s="52" t="s">
        <v>114</v>
      </c>
      <c r="R9" s="53" t="s">
        <v>116</v>
      </c>
    </row>
    <row r="10" spans="2:19" s="18" customFormat="1" ht="12.75" x14ac:dyDescent="0.2">
      <c r="B10" s="110" t="s">
        <v>192</v>
      </c>
      <c r="C10" s="111" t="s">
        <v>193</v>
      </c>
      <c r="D10" s="112">
        <v>2014</v>
      </c>
      <c r="E10" s="112" t="s">
        <v>15</v>
      </c>
      <c r="F10" s="103">
        <v>7280</v>
      </c>
      <c r="G10" s="21"/>
      <c r="H10" s="21" t="s">
        <v>129</v>
      </c>
      <c r="J10" s="45">
        <v>50</v>
      </c>
      <c r="K10" s="45">
        <v>2</v>
      </c>
      <c r="L10" s="21" t="s">
        <v>187</v>
      </c>
      <c r="M10" s="21">
        <v>2013</v>
      </c>
      <c r="O10" s="18" t="s">
        <v>130</v>
      </c>
      <c r="P10" s="45">
        <v>150</v>
      </c>
      <c r="Q10" s="45">
        <v>0</v>
      </c>
      <c r="R10" s="45">
        <f>+P10*Q10</f>
        <v>0</v>
      </c>
      <c r="S10" s="21"/>
    </row>
    <row r="11" spans="2:19" s="18" customFormat="1" ht="12.75" x14ac:dyDescent="0.2">
      <c r="B11" s="110" t="s">
        <v>192</v>
      </c>
      <c r="C11" s="111" t="s">
        <v>193</v>
      </c>
      <c r="D11" s="112">
        <v>2014</v>
      </c>
      <c r="E11" s="112" t="s">
        <v>16</v>
      </c>
      <c r="F11" s="103">
        <v>7440</v>
      </c>
      <c r="G11" s="21"/>
      <c r="H11" s="21" t="s">
        <v>66</v>
      </c>
      <c r="J11" s="45">
        <v>17</v>
      </c>
      <c r="K11" s="45">
        <v>124</v>
      </c>
      <c r="L11" s="21" t="s">
        <v>187</v>
      </c>
      <c r="M11" s="21">
        <v>2013</v>
      </c>
      <c r="O11" s="18" t="s">
        <v>70</v>
      </c>
      <c r="P11" s="45">
        <v>20</v>
      </c>
      <c r="Q11" s="45">
        <v>61</v>
      </c>
      <c r="R11" s="45">
        <f t="shared" ref="R11:R25" si="0">+P11*Q11</f>
        <v>1220</v>
      </c>
      <c r="S11" s="21"/>
    </row>
    <row r="12" spans="2:19" s="18" customFormat="1" ht="12.75" x14ac:dyDescent="0.2">
      <c r="B12" s="110" t="s">
        <v>192</v>
      </c>
      <c r="C12" s="111" t="s">
        <v>193</v>
      </c>
      <c r="D12" s="112">
        <v>2014</v>
      </c>
      <c r="E12" s="112" t="s">
        <v>17</v>
      </c>
      <c r="F12" s="103">
        <v>1040</v>
      </c>
      <c r="G12" s="21"/>
      <c r="H12" s="21" t="s">
        <v>66</v>
      </c>
      <c r="J12" s="45">
        <v>32</v>
      </c>
      <c r="K12" s="45">
        <v>0</v>
      </c>
      <c r="L12" s="21" t="s">
        <v>187</v>
      </c>
      <c r="M12" s="21">
        <v>2013</v>
      </c>
      <c r="O12" s="18" t="s">
        <v>91</v>
      </c>
      <c r="P12" s="45">
        <v>100</v>
      </c>
      <c r="Q12" s="45">
        <v>0</v>
      </c>
      <c r="R12" s="45">
        <f t="shared" si="0"/>
        <v>0</v>
      </c>
      <c r="S12" s="21"/>
    </row>
    <row r="13" spans="2:19" s="18" customFormat="1" ht="12.75" x14ac:dyDescent="0.2">
      <c r="B13" s="110" t="s">
        <v>192</v>
      </c>
      <c r="C13" s="111" t="s">
        <v>193</v>
      </c>
      <c r="D13" s="112">
        <v>2014</v>
      </c>
      <c r="E13" s="112" t="s">
        <v>18</v>
      </c>
      <c r="F13" s="103">
        <v>4960</v>
      </c>
      <c r="G13" s="21"/>
      <c r="H13" s="21" t="s">
        <v>68</v>
      </c>
      <c r="J13" s="45">
        <v>39</v>
      </c>
      <c r="K13" s="45">
        <v>206</v>
      </c>
      <c r="L13" s="21" t="s">
        <v>187</v>
      </c>
      <c r="M13" s="21">
        <v>2013</v>
      </c>
      <c r="P13" s="45">
        <v>60</v>
      </c>
      <c r="Q13" s="45">
        <v>0</v>
      </c>
      <c r="R13" s="45">
        <f t="shared" si="0"/>
        <v>0</v>
      </c>
      <c r="S13" s="21"/>
    </row>
    <row r="14" spans="2:19" s="18" customFormat="1" ht="12.75" x14ac:dyDescent="0.2">
      <c r="B14" s="110" t="s">
        <v>192</v>
      </c>
      <c r="C14" s="111" t="s">
        <v>193</v>
      </c>
      <c r="D14" s="112">
        <v>2014</v>
      </c>
      <c r="E14" s="112" t="s">
        <v>19</v>
      </c>
      <c r="F14" s="103">
        <v>5040</v>
      </c>
      <c r="G14" s="21"/>
      <c r="H14" s="21" t="s">
        <v>68</v>
      </c>
      <c r="J14" s="45">
        <v>75</v>
      </c>
      <c r="K14" s="45">
        <v>0</v>
      </c>
      <c r="L14" s="21" t="s">
        <v>187</v>
      </c>
      <c r="M14" s="21">
        <v>2013</v>
      </c>
      <c r="O14" s="18" t="s">
        <v>129</v>
      </c>
      <c r="P14" s="45">
        <v>50</v>
      </c>
      <c r="Q14" s="45">
        <v>2</v>
      </c>
      <c r="R14" s="45">
        <f t="shared" si="0"/>
        <v>100</v>
      </c>
      <c r="S14" s="21"/>
    </row>
    <row r="15" spans="2:19" s="18" customFormat="1" ht="12.75" x14ac:dyDescent="0.2">
      <c r="B15" s="110" t="s">
        <v>192</v>
      </c>
      <c r="C15" s="111" t="s">
        <v>193</v>
      </c>
      <c r="D15" s="112">
        <v>2014</v>
      </c>
      <c r="E15" s="112" t="s">
        <v>20</v>
      </c>
      <c r="F15" s="103">
        <v>3920</v>
      </c>
      <c r="G15" s="21"/>
      <c r="H15" s="21" t="s">
        <v>91</v>
      </c>
      <c r="J15" s="45">
        <v>60</v>
      </c>
      <c r="K15" s="45">
        <v>0</v>
      </c>
      <c r="L15" s="21" t="s">
        <v>187</v>
      </c>
      <c r="M15" s="21">
        <v>2013</v>
      </c>
      <c r="O15" s="18" t="s">
        <v>66</v>
      </c>
      <c r="P15" s="45">
        <v>17</v>
      </c>
      <c r="Q15" s="45">
        <v>560</v>
      </c>
      <c r="R15" s="45">
        <f t="shared" si="0"/>
        <v>9520</v>
      </c>
      <c r="S15" s="21"/>
    </row>
    <row r="16" spans="2:19" s="18" customFormat="1" ht="12.75" x14ac:dyDescent="0.2">
      <c r="B16" s="110" t="s">
        <v>192</v>
      </c>
      <c r="C16" s="111" t="s">
        <v>193</v>
      </c>
      <c r="D16" s="112">
        <v>2014</v>
      </c>
      <c r="E16" s="112" t="s">
        <v>21</v>
      </c>
      <c r="F16" s="103">
        <v>2640</v>
      </c>
      <c r="G16" s="21"/>
      <c r="H16" s="21" t="s">
        <v>130</v>
      </c>
      <c r="J16" s="45">
        <v>150</v>
      </c>
      <c r="K16" s="45">
        <v>0</v>
      </c>
      <c r="L16" s="21" t="s">
        <v>187</v>
      </c>
      <c r="M16" s="21">
        <v>2013</v>
      </c>
      <c r="P16" s="45">
        <v>32</v>
      </c>
      <c r="Q16" s="45">
        <v>18</v>
      </c>
      <c r="R16" s="45">
        <f t="shared" si="0"/>
        <v>576</v>
      </c>
      <c r="S16" s="21"/>
    </row>
    <row r="17" spans="2:19" s="18" customFormat="1" ht="12.75" x14ac:dyDescent="0.2">
      <c r="B17" s="110" t="s">
        <v>192</v>
      </c>
      <c r="C17" s="111" t="s">
        <v>193</v>
      </c>
      <c r="D17" s="112">
        <v>2014</v>
      </c>
      <c r="E17" s="112" t="s">
        <v>22</v>
      </c>
      <c r="F17" s="103">
        <v>3040</v>
      </c>
      <c r="G17" s="21"/>
      <c r="H17" s="21" t="s">
        <v>91</v>
      </c>
      <c r="J17" s="45">
        <v>100</v>
      </c>
      <c r="K17" s="45">
        <v>0</v>
      </c>
      <c r="L17" s="21" t="s">
        <v>187</v>
      </c>
      <c r="M17" s="21">
        <v>2013</v>
      </c>
      <c r="O17" s="18" t="s">
        <v>68</v>
      </c>
      <c r="P17" s="45">
        <v>39</v>
      </c>
      <c r="Q17" s="45">
        <v>222</v>
      </c>
      <c r="R17" s="45">
        <f t="shared" si="0"/>
        <v>8658</v>
      </c>
      <c r="S17" s="21"/>
    </row>
    <row r="18" spans="2:19" s="18" customFormat="1" ht="12.75" x14ac:dyDescent="0.2">
      <c r="B18" s="110" t="s">
        <v>192</v>
      </c>
      <c r="C18" s="111" t="s">
        <v>193</v>
      </c>
      <c r="D18" s="112">
        <v>2014</v>
      </c>
      <c r="E18" s="112" t="s">
        <v>23</v>
      </c>
      <c r="F18" s="103">
        <v>2640</v>
      </c>
      <c r="G18" s="21"/>
      <c r="H18" s="21" t="s">
        <v>181</v>
      </c>
      <c r="J18" s="45">
        <v>50</v>
      </c>
      <c r="K18" s="45">
        <v>0</v>
      </c>
      <c r="L18" s="21" t="s">
        <v>187</v>
      </c>
      <c r="M18" s="21">
        <v>2013</v>
      </c>
      <c r="P18" s="45">
        <v>75</v>
      </c>
      <c r="Q18" s="45">
        <v>18</v>
      </c>
      <c r="R18" s="45">
        <f t="shared" si="0"/>
        <v>1350</v>
      </c>
      <c r="S18" s="21"/>
    </row>
    <row r="19" spans="2:19" s="18" customFormat="1" ht="12.75" x14ac:dyDescent="0.2">
      <c r="B19" s="110" t="s">
        <v>192</v>
      </c>
      <c r="C19" s="111" t="s">
        <v>193</v>
      </c>
      <c r="D19" s="112">
        <v>2014</v>
      </c>
      <c r="E19" s="112" t="s">
        <v>24</v>
      </c>
      <c r="F19" s="103">
        <v>3280</v>
      </c>
      <c r="G19" s="21"/>
      <c r="H19" s="21" t="s">
        <v>182</v>
      </c>
      <c r="J19" s="45">
        <v>20</v>
      </c>
      <c r="K19" s="45">
        <v>0</v>
      </c>
      <c r="L19" s="21" t="s">
        <v>187</v>
      </c>
      <c r="M19" s="21">
        <v>2013</v>
      </c>
      <c r="O19" s="18" t="s">
        <v>181</v>
      </c>
      <c r="P19" s="45">
        <v>50</v>
      </c>
      <c r="Q19" s="45">
        <v>0</v>
      </c>
      <c r="R19" s="45">
        <f t="shared" si="0"/>
        <v>0</v>
      </c>
      <c r="S19" s="21"/>
    </row>
    <row r="20" spans="2:19" s="18" customFormat="1" ht="12.75" x14ac:dyDescent="0.2">
      <c r="B20" s="110" t="s">
        <v>192</v>
      </c>
      <c r="C20" s="111" t="s">
        <v>193</v>
      </c>
      <c r="D20" s="112">
        <v>2014</v>
      </c>
      <c r="E20" s="112" t="s">
        <v>25</v>
      </c>
      <c r="F20" s="103">
        <v>2400</v>
      </c>
      <c r="G20" s="21"/>
      <c r="H20" s="21" t="s">
        <v>183</v>
      </c>
      <c r="J20" s="45">
        <v>9</v>
      </c>
      <c r="K20" s="45">
        <v>0</v>
      </c>
      <c r="L20" s="21" t="s">
        <v>187</v>
      </c>
      <c r="M20" s="21">
        <v>2013</v>
      </c>
      <c r="O20" s="18" t="s">
        <v>182</v>
      </c>
      <c r="P20" s="45">
        <v>20</v>
      </c>
      <c r="Q20" s="45">
        <v>0</v>
      </c>
      <c r="R20" s="45">
        <f t="shared" si="0"/>
        <v>0</v>
      </c>
      <c r="S20" s="21"/>
    </row>
    <row r="21" spans="2:19" s="18" customFormat="1" ht="12.75" x14ac:dyDescent="0.2">
      <c r="B21" s="110" t="s">
        <v>192</v>
      </c>
      <c r="C21" s="111" t="s">
        <v>193</v>
      </c>
      <c r="D21" s="112">
        <v>2015</v>
      </c>
      <c r="E21" s="112" t="s">
        <v>11</v>
      </c>
      <c r="F21" s="103">
        <v>1920</v>
      </c>
      <c r="G21" s="21"/>
      <c r="H21" s="21" t="s">
        <v>184</v>
      </c>
      <c r="J21" s="45">
        <v>22</v>
      </c>
      <c r="K21" s="45">
        <v>0</v>
      </c>
      <c r="L21" s="21" t="s">
        <v>187</v>
      </c>
      <c r="M21" s="21">
        <v>2013</v>
      </c>
      <c r="O21" s="18" t="s">
        <v>183</v>
      </c>
      <c r="P21" s="45">
        <v>9</v>
      </c>
      <c r="Q21" s="45">
        <v>0</v>
      </c>
      <c r="R21" s="45">
        <f t="shared" si="0"/>
        <v>0</v>
      </c>
      <c r="S21" s="21"/>
    </row>
    <row r="22" spans="2:19" s="18" customFormat="1" ht="12.75" x14ac:dyDescent="0.2">
      <c r="B22" s="110" t="s">
        <v>192</v>
      </c>
      <c r="C22" s="111" t="s">
        <v>193</v>
      </c>
      <c r="D22" s="112">
        <v>2015</v>
      </c>
      <c r="E22" s="112" t="s">
        <v>15</v>
      </c>
      <c r="F22" s="103">
        <v>2800</v>
      </c>
      <c r="G22" s="21"/>
      <c r="H22" s="21" t="s">
        <v>185</v>
      </c>
      <c r="J22" s="45">
        <v>7</v>
      </c>
      <c r="K22" s="45">
        <v>0</v>
      </c>
      <c r="L22" s="21" t="s">
        <v>187</v>
      </c>
      <c r="M22" s="21">
        <v>2013</v>
      </c>
      <c r="O22" s="18" t="s">
        <v>184</v>
      </c>
      <c r="P22" s="45">
        <v>22</v>
      </c>
      <c r="Q22" s="45">
        <v>0</v>
      </c>
      <c r="R22" s="45">
        <f t="shared" si="0"/>
        <v>0</v>
      </c>
      <c r="S22" s="21"/>
    </row>
    <row r="23" spans="2:19" s="18" customFormat="1" ht="12.75" x14ac:dyDescent="0.2">
      <c r="B23" s="110" t="s">
        <v>192</v>
      </c>
      <c r="C23" s="111" t="s">
        <v>193</v>
      </c>
      <c r="D23" s="112">
        <v>2015</v>
      </c>
      <c r="E23" s="112" t="s">
        <v>16</v>
      </c>
      <c r="F23" s="103">
        <v>3200</v>
      </c>
      <c r="G23" s="21"/>
      <c r="H23" s="21" t="s">
        <v>185</v>
      </c>
      <c r="J23" s="45">
        <v>12</v>
      </c>
      <c r="K23" s="45">
        <v>0</v>
      </c>
      <c r="L23" s="21" t="s">
        <v>187</v>
      </c>
      <c r="M23" s="21">
        <v>2013</v>
      </c>
      <c r="O23" s="18" t="s">
        <v>185</v>
      </c>
      <c r="P23" s="45">
        <v>7</v>
      </c>
      <c r="Q23" s="45">
        <v>0</v>
      </c>
      <c r="R23" s="45">
        <f t="shared" si="0"/>
        <v>0</v>
      </c>
      <c r="S23" s="21"/>
    </row>
    <row r="24" spans="2:19" s="18" customFormat="1" ht="12.75" x14ac:dyDescent="0.2">
      <c r="B24" s="110" t="s">
        <v>192</v>
      </c>
      <c r="C24" s="111" t="s">
        <v>193</v>
      </c>
      <c r="D24" s="112">
        <v>2015</v>
      </c>
      <c r="E24" s="112" t="s">
        <v>17</v>
      </c>
      <c r="F24" s="103">
        <v>2800</v>
      </c>
      <c r="G24" s="21"/>
      <c r="H24" s="21" t="s">
        <v>186</v>
      </c>
      <c r="J24" s="45">
        <v>43</v>
      </c>
      <c r="K24" s="45">
        <v>0</v>
      </c>
      <c r="L24" s="21" t="s">
        <v>187</v>
      </c>
      <c r="M24" s="21">
        <v>2013</v>
      </c>
      <c r="P24" s="45">
        <v>12</v>
      </c>
      <c r="Q24" s="45">
        <v>0</v>
      </c>
      <c r="R24" s="45">
        <f t="shared" si="0"/>
        <v>0</v>
      </c>
      <c r="S24" s="21"/>
    </row>
    <row r="25" spans="2:19" s="18" customFormat="1" ht="13.5" thickBot="1" x14ac:dyDescent="0.25">
      <c r="B25" s="110" t="s">
        <v>192</v>
      </c>
      <c r="C25" s="111" t="s">
        <v>193</v>
      </c>
      <c r="D25" s="112">
        <v>2015</v>
      </c>
      <c r="E25" s="112" t="s">
        <v>18</v>
      </c>
      <c r="F25" s="103">
        <v>2560</v>
      </c>
      <c r="G25" s="21"/>
      <c r="H25" s="21" t="s">
        <v>70</v>
      </c>
      <c r="J25" s="45">
        <v>20</v>
      </c>
      <c r="K25" s="21">
        <v>0</v>
      </c>
      <c r="L25" s="21" t="s">
        <v>188</v>
      </c>
      <c r="M25" s="21">
        <v>2013</v>
      </c>
      <c r="O25" s="18" t="s">
        <v>186</v>
      </c>
      <c r="P25" s="45">
        <v>43</v>
      </c>
      <c r="Q25" s="45">
        <v>0</v>
      </c>
      <c r="R25" s="45">
        <f t="shared" si="0"/>
        <v>0</v>
      </c>
      <c r="S25" s="21"/>
    </row>
    <row r="26" spans="2:19" s="18" customFormat="1" ht="13.5" thickTop="1" x14ac:dyDescent="0.2">
      <c r="B26" s="110" t="s">
        <v>192</v>
      </c>
      <c r="C26" s="111" t="s">
        <v>193</v>
      </c>
      <c r="D26" s="112">
        <v>2015</v>
      </c>
      <c r="E26" s="112" t="s">
        <v>19</v>
      </c>
      <c r="F26" s="103">
        <v>2800</v>
      </c>
      <c r="G26" s="21"/>
      <c r="H26" s="21" t="s">
        <v>129</v>
      </c>
      <c r="J26" s="45">
        <v>50</v>
      </c>
      <c r="K26" s="21">
        <v>0</v>
      </c>
      <c r="L26" s="21" t="s">
        <v>188</v>
      </c>
      <c r="M26" s="21">
        <v>2013</v>
      </c>
      <c r="O26" s="18" t="s">
        <v>28</v>
      </c>
      <c r="Q26" s="45">
        <v>881</v>
      </c>
      <c r="R26" s="55">
        <f>+SUM(R10:R25)</f>
        <v>21424</v>
      </c>
      <c r="S26" s="21"/>
    </row>
    <row r="27" spans="2:19" s="18" customFormat="1" ht="12.75" x14ac:dyDescent="0.2">
      <c r="B27" s="110" t="s">
        <v>192</v>
      </c>
      <c r="C27" s="111" t="s">
        <v>193</v>
      </c>
      <c r="D27" s="112">
        <v>2015</v>
      </c>
      <c r="E27" s="112" t="s">
        <v>20</v>
      </c>
      <c r="F27" s="103">
        <v>2560</v>
      </c>
      <c r="G27" s="21"/>
      <c r="H27" s="21" t="s">
        <v>66</v>
      </c>
      <c r="J27" s="45">
        <v>17</v>
      </c>
      <c r="K27" s="21">
        <v>400</v>
      </c>
      <c r="L27" s="21" t="s">
        <v>188</v>
      </c>
      <c r="M27" s="21">
        <v>2013</v>
      </c>
      <c r="O27" s="19" t="s">
        <v>117</v>
      </c>
      <c r="R27" s="56">
        <f>R26*144*0.02</f>
        <v>61701.120000000003</v>
      </c>
      <c r="S27" s="21"/>
    </row>
    <row r="28" spans="2:19" s="18" customFormat="1" ht="12.75" x14ac:dyDescent="0.2">
      <c r="B28" s="110" t="s">
        <v>192</v>
      </c>
      <c r="C28" s="111" t="s">
        <v>193</v>
      </c>
      <c r="D28" s="112">
        <v>2015</v>
      </c>
      <c r="E28" s="112" t="s">
        <v>21</v>
      </c>
      <c r="F28" s="103">
        <v>2960</v>
      </c>
      <c r="G28" s="21"/>
      <c r="H28" s="21" t="s">
        <v>66</v>
      </c>
      <c r="J28" s="45">
        <v>32</v>
      </c>
      <c r="K28" s="18">
        <v>0</v>
      </c>
      <c r="L28" s="21" t="s">
        <v>188</v>
      </c>
      <c r="M28" s="21">
        <v>2013</v>
      </c>
      <c r="O28" s="19"/>
      <c r="R28" s="56"/>
      <c r="S28" s="21"/>
    </row>
    <row r="29" spans="2:19" s="18" customFormat="1" ht="12.75" x14ac:dyDescent="0.2">
      <c r="B29" s="110" t="s">
        <v>192</v>
      </c>
      <c r="C29" s="111" t="s">
        <v>193</v>
      </c>
      <c r="D29" s="112">
        <v>2015</v>
      </c>
      <c r="E29" s="112" t="s">
        <v>22</v>
      </c>
      <c r="F29" s="103">
        <v>2560</v>
      </c>
      <c r="G29" s="21"/>
      <c r="H29" s="21" t="s">
        <v>68</v>
      </c>
      <c r="J29" s="45">
        <v>39</v>
      </c>
      <c r="K29" s="18">
        <v>0</v>
      </c>
      <c r="L29" s="21" t="s">
        <v>188</v>
      </c>
      <c r="M29" s="21">
        <v>2013</v>
      </c>
      <c r="O29" s="26" t="s">
        <v>3</v>
      </c>
      <c r="P29" s="50">
        <v>2014</v>
      </c>
      <c r="S29" s="21"/>
    </row>
    <row r="30" spans="2:19" s="18" customFormat="1" ht="12.75" x14ac:dyDescent="0.2">
      <c r="B30" s="110" t="s">
        <v>192</v>
      </c>
      <c r="C30" s="111" t="s">
        <v>193</v>
      </c>
      <c r="D30" s="112">
        <v>2015</v>
      </c>
      <c r="E30" s="112" t="s">
        <v>23</v>
      </c>
      <c r="F30" s="103">
        <v>2560</v>
      </c>
      <c r="G30" s="21"/>
      <c r="H30" s="21" t="s">
        <v>68</v>
      </c>
      <c r="J30" s="45">
        <v>75</v>
      </c>
      <c r="K30" s="18">
        <v>0</v>
      </c>
      <c r="L30" s="21" t="s">
        <v>188</v>
      </c>
      <c r="M30" s="21">
        <v>2013</v>
      </c>
      <c r="P30" s="45"/>
      <c r="Q30" s="51"/>
      <c r="S30" s="21"/>
    </row>
    <row r="31" spans="2:19" s="18" customFormat="1" ht="12.75" x14ac:dyDescent="0.2">
      <c r="B31" s="110" t="s">
        <v>192</v>
      </c>
      <c r="C31" s="111" t="s">
        <v>193</v>
      </c>
      <c r="D31" s="112">
        <v>2015</v>
      </c>
      <c r="E31" s="112" t="s">
        <v>24</v>
      </c>
      <c r="F31" s="103">
        <v>3040</v>
      </c>
      <c r="G31" s="21"/>
      <c r="H31" s="21" t="s">
        <v>91</v>
      </c>
      <c r="J31" s="45">
        <v>60</v>
      </c>
      <c r="K31" s="18">
        <v>0</v>
      </c>
      <c r="L31" s="21" t="s">
        <v>188</v>
      </c>
      <c r="M31" s="21">
        <v>2013</v>
      </c>
      <c r="O31" s="26" t="s">
        <v>100</v>
      </c>
      <c r="P31" s="26" t="s">
        <v>115</v>
      </c>
      <c r="Q31" s="52" t="s">
        <v>114</v>
      </c>
      <c r="R31" s="53" t="s">
        <v>116</v>
      </c>
      <c r="S31" s="21"/>
    </row>
    <row r="32" spans="2:19" s="18" customFormat="1" ht="12.75" x14ac:dyDescent="0.2">
      <c r="B32" s="110" t="s">
        <v>192</v>
      </c>
      <c r="C32" s="111" t="s">
        <v>193</v>
      </c>
      <c r="D32" s="112">
        <v>2015</v>
      </c>
      <c r="E32" s="112" t="s">
        <v>25</v>
      </c>
      <c r="F32" s="103">
        <v>2720</v>
      </c>
      <c r="G32" s="21"/>
      <c r="H32" s="21" t="s">
        <v>130</v>
      </c>
      <c r="J32" s="45">
        <v>150</v>
      </c>
      <c r="K32" s="18">
        <v>0</v>
      </c>
      <c r="L32" s="21" t="s">
        <v>188</v>
      </c>
      <c r="M32" s="21">
        <v>2013</v>
      </c>
      <c r="O32" s="18" t="s">
        <v>130</v>
      </c>
      <c r="P32" s="45">
        <v>150</v>
      </c>
      <c r="Q32" s="45">
        <v>0</v>
      </c>
      <c r="R32" s="45">
        <f>+P32*Q32</f>
        <v>0</v>
      </c>
      <c r="S32" s="21"/>
    </row>
    <row r="33" spans="2:19" s="18" customFormat="1" ht="12.75" x14ac:dyDescent="0.2">
      <c r="B33" s="110" t="s">
        <v>192</v>
      </c>
      <c r="C33" s="111" t="s">
        <v>193</v>
      </c>
      <c r="D33" s="112">
        <v>2016</v>
      </c>
      <c r="E33" s="112" t="s">
        <v>11</v>
      </c>
      <c r="F33" s="103">
        <v>2640</v>
      </c>
      <c r="G33" s="21"/>
      <c r="H33" s="21" t="s">
        <v>91</v>
      </c>
      <c r="J33" s="45">
        <v>100</v>
      </c>
      <c r="K33" s="18">
        <v>0</v>
      </c>
      <c r="L33" s="21" t="s">
        <v>188</v>
      </c>
      <c r="M33" s="21">
        <v>2013</v>
      </c>
      <c r="O33" s="18" t="s">
        <v>70</v>
      </c>
      <c r="P33" s="45">
        <v>20</v>
      </c>
      <c r="Q33" s="45">
        <v>2</v>
      </c>
      <c r="R33" s="45">
        <f t="shared" ref="R33:R47" si="1">+P33*Q33</f>
        <v>40</v>
      </c>
      <c r="S33" s="21"/>
    </row>
    <row r="34" spans="2:19" s="18" customFormat="1" ht="12.75" x14ac:dyDescent="0.2">
      <c r="B34" s="110" t="s">
        <v>192</v>
      </c>
      <c r="C34" s="111" t="s">
        <v>193</v>
      </c>
      <c r="D34" s="112">
        <v>2016</v>
      </c>
      <c r="E34" s="112" t="s">
        <v>15</v>
      </c>
      <c r="F34" s="103">
        <v>2960</v>
      </c>
      <c r="G34" s="21"/>
      <c r="H34" s="21" t="s">
        <v>181</v>
      </c>
      <c r="J34" s="45">
        <v>50</v>
      </c>
      <c r="K34" s="18">
        <v>0</v>
      </c>
      <c r="L34" s="21" t="s">
        <v>188</v>
      </c>
      <c r="M34" s="21">
        <v>2013</v>
      </c>
      <c r="O34" s="18" t="s">
        <v>91</v>
      </c>
      <c r="P34" s="45">
        <v>100</v>
      </c>
      <c r="Q34" s="45">
        <v>0</v>
      </c>
      <c r="R34" s="45">
        <f t="shared" si="1"/>
        <v>0</v>
      </c>
      <c r="S34" s="21"/>
    </row>
    <row r="35" spans="2:19" s="18" customFormat="1" ht="12.75" x14ac:dyDescent="0.2">
      <c r="B35" s="110" t="s">
        <v>192</v>
      </c>
      <c r="C35" s="111" t="s">
        <v>193</v>
      </c>
      <c r="D35" s="112">
        <v>2016</v>
      </c>
      <c r="E35" s="112" t="s">
        <v>16</v>
      </c>
      <c r="F35" s="103">
        <v>2800</v>
      </c>
      <c r="G35" s="21"/>
      <c r="H35" s="21" t="s">
        <v>182</v>
      </c>
      <c r="J35" s="45">
        <v>20</v>
      </c>
      <c r="K35" s="18">
        <v>0</v>
      </c>
      <c r="L35" s="21" t="s">
        <v>188</v>
      </c>
      <c r="M35" s="21">
        <v>2013</v>
      </c>
      <c r="P35" s="45">
        <v>60</v>
      </c>
      <c r="Q35" s="45">
        <v>0</v>
      </c>
      <c r="R35" s="45">
        <f t="shared" si="1"/>
        <v>0</v>
      </c>
      <c r="S35" s="21"/>
    </row>
    <row r="36" spans="2:19" s="18" customFormat="1" ht="12.75" x14ac:dyDescent="0.2">
      <c r="B36" s="110" t="s">
        <v>192</v>
      </c>
      <c r="C36" s="111" t="s">
        <v>193</v>
      </c>
      <c r="D36" s="112">
        <v>2016</v>
      </c>
      <c r="E36" s="112" t="s">
        <v>17</v>
      </c>
      <c r="F36" s="103">
        <v>2400</v>
      </c>
      <c r="G36" s="21"/>
      <c r="H36" s="21" t="s">
        <v>183</v>
      </c>
      <c r="J36" s="45">
        <v>9</v>
      </c>
      <c r="K36" s="18">
        <v>0</v>
      </c>
      <c r="L36" s="21" t="s">
        <v>188</v>
      </c>
      <c r="M36" s="21">
        <v>2013</v>
      </c>
      <c r="O36" s="18" t="s">
        <v>129</v>
      </c>
      <c r="P36" s="45">
        <v>50</v>
      </c>
      <c r="Q36" s="45">
        <v>0</v>
      </c>
      <c r="R36" s="45">
        <f t="shared" si="1"/>
        <v>0</v>
      </c>
      <c r="S36" s="21"/>
    </row>
    <row r="37" spans="2:19" s="18" customFormat="1" ht="12.75" x14ac:dyDescent="0.2">
      <c r="B37" s="110" t="s">
        <v>192</v>
      </c>
      <c r="C37" s="111" t="s">
        <v>193</v>
      </c>
      <c r="D37" s="112">
        <v>2016</v>
      </c>
      <c r="E37" s="112" t="s">
        <v>18</v>
      </c>
      <c r="F37" s="103">
        <v>2640</v>
      </c>
      <c r="G37" s="21"/>
      <c r="H37" s="21" t="s">
        <v>184</v>
      </c>
      <c r="J37" s="45">
        <v>22</v>
      </c>
      <c r="K37" s="18">
        <v>0</v>
      </c>
      <c r="L37" s="21" t="s">
        <v>188</v>
      </c>
      <c r="M37" s="21">
        <v>2013</v>
      </c>
      <c r="O37" s="18" t="s">
        <v>66</v>
      </c>
      <c r="P37" s="45">
        <v>17</v>
      </c>
      <c r="Q37" s="45">
        <v>55</v>
      </c>
      <c r="R37" s="45">
        <f t="shared" si="1"/>
        <v>935</v>
      </c>
      <c r="S37" s="21"/>
    </row>
    <row r="38" spans="2:19" s="18" customFormat="1" ht="12.75" x14ac:dyDescent="0.2">
      <c r="B38" s="110" t="s">
        <v>192</v>
      </c>
      <c r="C38" s="111" t="s">
        <v>193</v>
      </c>
      <c r="D38" s="112">
        <v>2016</v>
      </c>
      <c r="E38" s="112" t="s">
        <v>19</v>
      </c>
      <c r="F38" s="103">
        <v>2800</v>
      </c>
      <c r="G38" s="21"/>
      <c r="H38" s="21" t="s">
        <v>185</v>
      </c>
      <c r="J38" s="45">
        <v>7</v>
      </c>
      <c r="K38" s="18">
        <v>0</v>
      </c>
      <c r="L38" s="21" t="s">
        <v>188</v>
      </c>
      <c r="M38" s="21">
        <v>2013</v>
      </c>
      <c r="P38" s="45">
        <v>32</v>
      </c>
      <c r="Q38" s="45">
        <v>6</v>
      </c>
      <c r="R38" s="45">
        <f t="shared" si="1"/>
        <v>192</v>
      </c>
      <c r="S38" s="21"/>
    </row>
    <row r="39" spans="2:19" s="18" customFormat="1" ht="12.75" x14ac:dyDescent="0.2">
      <c r="B39" s="110" t="s">
        <v>192</v>
      </c>
      <c r="C39" s="111" t="s">
        <v>193</v>
      </c>
      <c r="D39" s="112">
        <v>2016</v>
      </c>
      <c r="E39" s="112" t="s">
        <v>20</v>
      </c>
      <c r="F39" s="103">
        <v>3120</v>
      </c>
      <c r="G39" s="21"/>
      <c r="H39" s="21" t="s">
        <v>185</v>
      </c>
      <c r="J39" s="45">
        <v>12</v>
      </c>
      <c r="K39" s="18">
        <v>0</v>
      </c>
      <c r="L39" s="21" t="s">
        <v>188</v>
      </c>
      <c r="M39" s="21">
        <v>2013</v>
      </c>
      <c r="O39" s="18" t="s">
        <v>68</v>
      </c>
      <c r="P39" s="45">
        <v>39</v>
      </c>
      <c r="Q39" s="45">
        <v>2</v>
      </c>
      <c r="R39" s="45">
        <f t="shared" si="1"/>
        <v>78</v>
      </c>
      <c r="S39" s="21"/>
    </row>
    <row r="40" spans="2:19" s="18" customFormat="1" ht="12.75" x14ac:dyDescent="0.2">
      <c r="B40" s="110" t="s">
        <v>192</v>
      </c>
      <c r="C40" s="111" t="s">
        <v>193</v>
      </c>
      <c r="D40" s="112">
        <v>2016</v>
      </c>
      <c r="E40" s="112" t="s">
        <v>21</v>
      </c>
      <c r="F40" s="103">
        <v>3520</v>
      </c>
      <c r="G40" s="21"/>
      <c r="H40" s="21" t="s">
        <v>186</v>
      </c>
      <c r="J40" s="45">
        <v>43</v>
      </c>
      <c r="K40" s="18">
        <v>0</v>
      </c>
      <c r="L40" s="21" t="s">
        <v>188</v>
      </c>
      <c r="M40" s="21">
        <v>2013</v>
      </c>
      <c r="P40" s="45">
        <v>75</v>
      </c>
      <c r="Q40" s="45">
        <v>0</v>
      </c>
      <c r="R40" s="45">
        <f t="shared" si="1"/>
        <v>0</v>
      </c>
      <c r="S40" s="21"/>
    </row>
    <row r="41" spans="2:19" s="18" customFormat="1" ht="12.75" x14ac:dyDescent="0.2">
      <c r="B41" s="110" t="s">
        <v>192</v>
      </c>
      <c r="C41" s="111" t="s">
        <v>193</v>
      </c>
      <c r="D41" s="112">
        <v>2016</v>
      </c>
      <c r="E41" s="112" t="s">
        <v>22</v>
      </c>
      <c r="F41" s="103">
        <v>2960</v>
      </c>
      <c r="G41" s="21"/>
      <c r="H41" s="21" t="s">
        <v>70</v>
      </c>
      <c r="J41" s="45">
        <v>20</v>
      </c>
      <c r="K41" s="18">
        <v>13</v>
      </c>
      <c r="L41" s="18" t="s">
        <v>189</v>
      </c>
      <c r="M41" s="21">
        <v>2013</v>
      </c>
      <c r="O41" s="18" t="s">
        <v>181</v>
      </c>
      <c r="P41" s="45">
        <v>50</v>
      </c>
      <c r="Q41" s="45">
        <v>0</v>
      </c>
      <c r="R41" s="45">
        <f t="shared" si="1"/>
        <v>0</v>
      </c>
      <c r="S41" s="21"/>
    </row>
    <row r="42" spans="2:19" s="18" customFormat="1" ht="12.75" x14ac:dyDescent="0.2">
      <c r="B42" s="110" t="s">
        <v>192</v>
      </c>
      <c r="C42" s="111" t="s">
        <v>193</v>
      </c>
      <c r="D42" s="112">
        <v>2016</v>
      </c>
      <c r="E42" s="112" t="s">
        <v>23</v>
      </c>
      <c r="F42" s="103">
        <v>2640</v>
      </c>
      <c r="G42" s="21"/>
      <c r="H42" s="21" t="s">
        <v>129</v>
      </c>
      <c r="J42" s="45">
        <v>50</v>
      </c>
      <c r="K42" s="18">
        <v>0</v>
      </c>
      <c r="L42" s="18" t="s">
        <v>189</v>
      </c>
      <c r="M42" s="21">
        <v>2013</v>
      </c>
      <c r="O42" s="18" t="s">
        <v>182</v>
      </c>
      <c r="P42" s="45">
        <v>20</v>
      </c>
      <c r="Q42" s="45">
        <v>236</v>
      </c>
      <c r="R42" s="45">
        <f t="shared" si="1"/>
        <v>4720</v>
      </c>
      <c r="S42" s="21"/>
    </row>
    <row r="43" spans="2:19" s="18" customFormat="1" ht="12.75" x14ac:dyDescent="0.2">
      <c r="B43" s="110" t="s">
        <v>192</v>
      </c>
      <c r="C43" s="111" t="s">
        <v>193</v>
      </c>
      <c r="D43" s="112">
        <v>2016</v>
      </c>
      <c r="E43" s="112" t="s">
        <v>24</v>
      </c>
      <c r="F43" s="103">
        <v>3040</v>
      </c>
      <c r="G43" s="21"/>
      <c r="H43" s="21" t="s">
        <v>66</v>
      </c>
      <c r="J43" s="45">
        <v>17</v>
      </c>
      <c r="K43" s="18">
        <v>36</v>
      </c>
      <c r="L43" s="18" t="s">
        <v>189</v>
      </c>
      <c r="M43" s="21">
        <v>2013</v>
      </c>
      <c r="O43" s="18" t="s">
        <v>183</v>
      </c>
      <c r="P43" s="45">
        <v>9</v>
      </c>
      <c r="Q43" s="45">
        <v>0</v>
      </c>
      <c r="R43" s="45">
        <f t="shared" si="1"/>
        <v>0</v>
      </c>
      <c r="S43" s="21"/>
    </row>
    <row r="44" spans="2:19" s="18" customFormat="1" ht="12.75" x14ac:dyDescent="0.2">
      <c r="B44" s="110" t="s">
        <v>192</v>
      </c>
      <c r="C44" s="111" t="s">
        <v>193</v>
      </c>
      <c r="D44" s="112">
        <v>2016</v>
      </c>
      <c r="E44" s="112" t="s">
        <v>25</v>
      </c>
      <c r="F44" s="103">
        <v>2480</v>
      </c>
      <c r="G44" s="21"/>
      <c r="H44" s="21" t="s">
        <v>66</v>
      </c>
      <c r="J44" s="45">
        <v>32</v>
      </c>
      <c r="K44" s="18">
        <v>18</v>
      </c>
      <c r="L44" s="18" t="s">
        <v>189</v>
      </c>
      <c r="M44" s="21">
        <v>2013</v>
      </c>
      <c r="O44" s="18" t="s">
        <v>184</v>
      </c>
      <c r="P44" s="45">
        <v>22</v>
      </c>
      <c r="Q44" s="45">
        <v>119</v>
      </c>
      <c r="R44" s="45">
        <f t="shared" si="1"/>
        <v>2618</v>
      </c>
      <c r="S44" s="21"/>
    </row>
    <row r="45" spans="2:19" s="18" customFormat="1" ht="12.75" x14ac:dyDescent="0.2">
      <c r="B45" s="110" t="s">
        <v>192</v>
      </c>
      <c r="C45" s="111" t="s">
        <v>193</v>
      </c>
      <c r="D45" s="112">
        <v>2017</v>
      </c>
      <c r="E45" s="112" t="s">
        <v>11</v>
      </c>
      <c r="F45" s="103">
        <v>2720</v>
      </c>
      <c r="G45" s="21"/>
      <c r="H45" s="21" t="s">
        <v>68</v>
      </c>
      <c r="J45" s="45">
        <v>39</v>
      </c>
      <c r="K45" s="18">
        <v>16</v>
      </c>
      <c r="L45" s="18" t="s">
        <v>189</v>
      </c>
      <c r="M45" s="21">
        <v>2013</v>
      </c>
      <c r="O45" s="18" t="s">
        <v>185</v>
      </c>
      <c r="P45" s="45">
        <v>7</v>
      </c>
      <c r="Q45" s="45">
        <v>30</v>
      </c>
      <c r="R45" s="45">
        <f t="shared" si="1"/>
        <v>210</v>
      </c>
      <c r="S45" s="21"/>
    </row>
    <row r="46" spans="2:19" s="18" customFormat="1" ht="12.75" x14ac:dyDescent="0.2">
      <c r="B46" s="110" t="s">
        <v>192</v>
      </c>
      <c r="C46" s="111" t="s">
        <v>193</v>
      </c>
      <c r="D46" s="112">
        <v>2017</v>
      </c>
      <c r="E46" s="112" t="s">
        <v>15</v>
      </c>
      <c r="F46" s="103">
        <v>2800</v>
      </c>
      <c r="G46" s="21"/>
      <c r="H46" s="21" t="s">
        <v>68</v>
      </c>
      <c r="J46" s="45">
        <v>75</v>
      </c>
      <c r="K46" s="18">
        <v>18</v>
      </c>
      <c r="L46" s="18" t="s">
        <v>189</v>
      </c>
      <c r="M46" s="21">
        <v>2013</v>
      </c>
      <c r="P46" s="45">
        <v>12</v>
      </c>
      <c r="Q46" s="45">
        <v>21</v>
      </c>
      <c r="R46" s="45">
        <f t="shared" si="1"/>
        <v>252</v>
      </c>
      <c r="S46" s="21"/>
    </row>
    <row r="47" spans="2:19" s="18" customFormat="1" ht="13.5" thickBot="1" x14ac:dyDescent="0.25">
      <c r="B47" s="110" t="s">
        <v>192</v>
      </c>
      <c r="C47" s="111" t="s">
        <v>193</v>
      </c>
      <c r="D47" s="112">
        <v>2017</v>
      </c>
      <c r="E47" s="112" t="s">
        <v>16</v>
      </c>
      <c r="F47" s="103">
        <v>3200</v>
      </c>
      <c r="G47" s="21"/>
      <c r="H47" s="21" t="s">
        <v>91</v>
      </c>
      <c r="J47" s="45">
        <v>60</v>
      </c>
      <c r="K47" s="18">
        <v>0</v>
      </c>
      <c r="L47" s="18" t="s">
        <v>189</v>
      </c>
      <c r="M47" s="21">
        <v>2013</v>
      </c>
      <c r="O47" s="18" t="s">
        <v>186</v>
      </c>
      <c r="P47" s="45">
        <v>43</v>
      </c>
      <c r="Q47" s="45">
        <v>0</v>
      </c>
      <c r="R47" s="45">
        <f t="shared" si="1"/>
        <v>0</v>
      </c>
      <c r="S47" s="21"/>
    </row>
    <row r="48" spans="2:19" s="18" customFormat="1" ht="13.5" thickTop="1" x14ac:dyDescent="0.2">
      <c r="B48" s="110" t="s">
        <v>192</v>
      </c>
      <c r="C48" s="111" t="s">
        <v>193</v>
      </c>
      <c r="D48" s="112">
        <v>2017</v>
      </c>
      <c r="E48" s="112" t="s">
        <v>17</v>
      </c>
      <c r="F48" s="103">
        <v>3280</v>
      </c>
      <c r="G48" s="21"/>
      <c r="H48" s="21" t="s">
        <v>130</v>
      </c>
      <c r="J48" s="45">
        <v>150</v>
      </c>
      <c r="K48" s="18">
        <v>0</v>
      </c>
      <c r="L48" s="18" t="s">
        <v>189</v>
      </c>
      <c r="M48" s="21">
        <v>2013</v>
      </c>
      <c r="O48" s="18" t="s">
        <v>28</v>
      </c>
      <c r="Q48" s="45">
        <v>471</v>
      </c>
      <c r="R48" s="55">
        <f>+SUM(R32:R47)</f>
        <v>9045</v>
      </c>
      <c r="S48" s="21"/>
    </row>
    <row r="49" spans="2:19" s="18" customFormat="1" ht="12.75" x14ac:dyDescent="0.2">
      <c r="B49" s="110" t="s">
        <v>192</v>
      </c>
      <c r="C49" s="111" t="s">
        <v>193</v>
      </c>
      <c r="D49" s="112">
        <v>2017</v>
      </c>
      <c r="E49" s="112" t="s">
        <v>18</v>
      </c>
      <c r="F49" s="103">
        <v>3440</v>
      </c>
      <c r="G49" s="21"/>
      <c r="H49" s="21" t="s">
        <v>91</v>
      </c>
      <c r="J49" s="45">
        <v>100</v>
      </c>
      <c r="K49" s="18">
        <v>0</v>
      </c>
      <c r="L49" s="18" t="s">
        <v>189</v>
      </c>
      <c r="M49" s="21">
        <v>2013</v>
      </c>
      <c r="O49" s="19" t="s">
        <v>117</v>
      </c>
      <c r="R49" s="56">
        <f>R48*144*0.02</f>
        <v>26049.600000000002</v>
      </c>
      <c r="S49" s="21"/>
    </row>
    <row r="50" spans="2:19" s="18" customFormat="1" ht="12.75" x14ac:dyDescent="0.2">
      <c r="B50" s="110" t="s">
        <v>192</v>
      </c>
      <c r="C50" s="111" t="s">
        <v>193</v>
      </c>
      <c r="D50" s="112">
        <v>2017</v>
      </c>
      <c r="E50" s="112" t="s">
        <v>19</v>
      </c>
      <c r="F50" s="103">
        <v>2640</v>
      </c>
      <c r="G50" s="21"/>
      <c r="H50" s="21" t="s">
        <v>181</v>
      </c>
      <c r="J50" s="45">
        <v>50</v>
      </c>
      <c r="K50" s="18">
        <v>0</v>
      </c>
      <c r="L50" s="18" t="s">
        <v>189</v>
      </c>
      <c r="M50" s="21">
        <v>2013</v>
      </c>
      <c r="O50" s="19"/>
      <c r="R50" s="56"/>
      <c r="S50" s="21"/>
    </row>
    <row r="51" spans="2:19" s="18" customFormat="1" x14ac:dyDescent="0.25">
      <c r="B51" s="110" t="s">
        <v>192</v>
      </c>
      <c r="C51" s="111" t="s">
        <v>193</v>
      </c>
      <c r="D51" s="112">
        <v>2017</v>
      </c>
      <c r="E51" s="112" t="s">
        <v>20</v>
      </c>
      <c r="F51" s="103">
        <v>3120</v>
      </c>
      <c r="G51" s="21"/>
      <c r="H51" s="21" t="s">
        <v>182</v>
      </c>
      <c r="J51" s="45">
        <v>20</v>
      </c>
      <c r="K51" s="18">
        <v>0</v>
      </c>
      <c r="L51" s="18" t="s">
        <v>189</v>
      </c>
      <c r="M51" s="21">
        <v>2013</v>
      </c>
      <c r="O51"/>
      <c r="P51"/>
      <c r="Q51"/>
      <c r="R51" s="45"/>
      <c r="S51" s="21"/>
    </row>
    <row r="52" spans="2:19" s="18" customFormat="1" ht="12.75" x14ac:dyDescent="0.2">
      <c r="B52" s="110" t="s">
        <v>192</v>
      </c>
      <c r="C52" s="111" t="s">
        <v>193</v>
      </c>
      <c r="D52" s="112">
        <v>2017</v>
      </c>
      <c r="E52" s="112" t="s">
        <v>21</v>
      </c>
      <c r="F52" s="103">
        <v>3040</v>
      </c>
      <c r="G52" s="21"/>
      <c r="H52" s="21" t="s">
        <v>183</v>
      </c>
      <c r="J52" s="45">
        <v>9</v>
      </c>
      <c r="K52" s="18">
        <v>0</v>
      </c>
      <c r="L52" s="18" t="s">
        <v>189</v>
      </c>
      <c r="M52" s="21">
        <v>2013</v>
      </c>
      <c r="O52" s="84" t="s">
        <v>30</v>
      </c>
      <c r="P52" s="84" t="s">
        <v>29</v>
      </c>
      <c r="Q52" s="82"/>
      <c r="R52" s="82"/>
      <c r="S52" s="82"/>
    </row>
    <row r="53" spans="2:19" s="18" customFormat="1" ht="12.75" x14ac:dyDescent="0.2">
      <c r="B53" s="110" t="s">
        <v>192</v>
      </c>
      <c r="C53" s="111" t="s">
        <v>193</v>
      </c>
      <c r="D53" s="112">
        <v>2017</v>
      </c>
      <c r="E53" s="112" t="s">
        <v>22</v>
      </c>
      <c r="F53" s="103">
        <v>2880</v>
      </c>
      <c r="G53" s="21"/>
      <c r="H53" s="21" t="s">
        <v>184</v>
      </c>
      <c r="J53" s="45">
        <v>22</v>
      </c>
      <c r="K53" s="18">
        <v>0</v>
      </c>
      <c r="L53" s="18" t="s">
        <v>189</v>
      </c>
      <c r="M53" s="21">
        <v>2013</v>
      </c>
      <c r="O53" s="84" t="s">
        <v>27</v>
      </c>
      <c r="P53" s="82">
        <v>2014</v>
      </c>
      <c r="Q53" s="82">
        <v>2015</v>
      </c>
      <c r="R53" s="82">
        <v>2016</v>
      </c>
      <c r="S53" s="82">
        <v>2017</v>
      </c>
    </row>
    <row r="54" spans="2:19" s="18" customFormat="1" ht="12.75" x14ac:dyDescent="0.2">
      <c r="B54" s="110" t="s">
        <v>192</v>
      </c>
      <c r="C54" s="111" t="s">
        <v>193</v>
      </c>
      <c r="D54" s="112">
        <v>2017</v>
      </c>
      <c r="E54" s="112" t="s">
        <v>23</v>
      </c>
      <c r="F54" s="103">
        <v>2480</v>
      </c>
      <c r="G54" s="21"/>
      <c r="H54" s="21" t="s">
        <v>185</v>
      </c>
      <c r="J54" s="45">
        <v>7</v>
      </c>
      <c r="K54" s="18">
        <v>0</v>
      </c>
      <c r="L54" s="18" t="s">
        <v>189</v>
      </c>
      <c r="M54" s="21">
        <v>2013</v>
      </c>
      <c r="O54" s="87" t="s">
        <v>11</v>
      </c>
      <c r="P54" s="83">
        <v>6000</v>
      </c>
      <c r="Q54" s="83">
        <v>1920</v>
      </c>
      <c r="R54" s="83">
        <v>2640</v>
      </c>
      <c r="S54" s="83">
        <v>2720</v>
      </c>
    </row>
    <row r="55" spans="2:19" s="18" customFormat="1" ht="12.75" x14ac:dyDescent="0.2">
      <c r="B55" s="110" t="s">
        <v>192</v>
      </c>
      <c r="C55" s="111" t="s">
        <v>193</v>
      </c>
      <c r="D55" s="112">
        <v>2017</v>
      </c>
      <c r="E55" s="112" t="s">
        <v>24</v>
      </c>
      <c r="F55" s="103">
        <v>3040</v>
      </c>
      <c r="G55" s="21"/>
      <c r="H55" s="21" t="s">
        <v>185</v>
      </c>
      <c r="J55" s="45">
        <v>12</v>
      </c>
      <c r="K55" s="18">
        <v>0</v>
      </c>
      <c r="L55" s="18" t="s">
        <v>189</v>
      </c>
      <c r="M55" s="21">
        <v>2013</v>
      </c>
      <c r="O55" s="87" t="s">
        <v>15</v>
      </c>
      <c r="P55" s="83">
        <v>7280</v>
      </c>
      <c r="Q55" s="83">
        <v>2800</v>
      </c>
      <c r="R55" s="83">
        <v>2960</v>
      </c>
      <c r="S55" s="83">
        <v>2800</v>
      </c>
    </row>
    <row r="56" spans="2:19" s="18" customFormat="1" ht="12.75" x14ac:dyDescent="0.2">
      <c r="B56" s="110" t="s">
        <v>192</v>
      </c>
      <c r="C56" s="111" t="s">
        <v>193</v>
      </c>
      <c r="D56" s="112">
        <v>2017</v>
      </c>
      <c r="E56" s="112" t="s">
        <v>25</v>
      </c>
      <c r="F56" s="103">
        <v>3040</v>
      </c>
      <c r="G56" s="21"/>
      <c r="H56" s="21" t="s">
        <v>186</v>
      </c>
      <c r="J56" s="45">
        <v>43</v>
      </c>
      <c r="K56" s="18">
        <v>0</v>
      </c>
      <c r="L56" s="18" t="s">
        <v>189</v>
      </c>
      <c r="M56" s="21">
        <v>2013</v>
      </c>
      <c r="O56" s="87" t="s">
        <v>16</v>
      </c>
      <c r="P56" s="83">
        <v>7440</v>
      </c>
      <c r="Q56" s="83">
        <v>3200</v>
      </c>
      <c r="R56" s="83">
        <v>2800</v>
      </c>
      <c r="S56" s="83">
        <v>3200</v>
      </c>
    </row>
    <row r="57" spans="2:19" s="18" customFormat="1" x14ac:dyDescent="0.25">
      <c r="B57"/>
      <c r="C57"/>
      <c r="D57"/>
      <c r="E57"/>
      <c r="F57"/>
      <c r="H57" s="21" t="s">
        <v>70</v>
      </c>
      <c r="J57" s="45">
        <v>20</v>
      </c>
      <c r="K57" s="18">
        <v>0</v>
      </c>
      <c r="L57" s="21" t="s">
        <v>187</v>
      </c>
      <c r="M57" s="21">
        <v>2014</v>
      </c>
      <c r="O57" s="87" t="s">
        <v>17</v>
      </c>
      <c r="P57" s="83">
        <v>1040</v>
      </c>
      <c r="Q57" s="83">
        <v>2800</v>
      </c>
      <c r="R57" s="83">
        <v>2400</v>
      </c>
      <c r="S57" s="83">
        <v>3280</v>
      </c>
    </row>
    <row r="58" spans="2:19" s="18" customFormat="1" x14ac:dyDescent="0.25">
      <c r="B58"/>
      <c r="C58"/>
      <c r="D58"/>
      <c r="E58"/>
      <c r="F58"/>
      <c r="H58" s="21" t="s">
        <v>129</v>
      </c>
      <c r="J58" s="45">
        <v>50</v>
      </c>
      <c r="K58" s="18">
        <v>0</v>
      </c>
      <c r="L58" s="21" t="s">
        <v>187</v>
      </c>
      <c r="M58" s="21">
        <v>2014</v>
      </c>
      <c r="O58" s="87" t="s">
        <v>18</v>
      </c>
      <c r="P58" s="83">
        <v>4960</v>
      </c>
      <c r="Q58" s="83">
        <v>2560</v>
      </c>
      <c r="R58" s="83">
        <v>2640</v>
      </c>
      <c r="S58" s="83">
        <v>3440</v>
      </c>
    </row>
    <row r="59" spans="2:19" s="18" customFormat="1" x14ac:dyDescent="0.25">
      <c r="B59"/>
      <c r="C59"/>
      <c r="D59"/>
      <c r="E59"/>
      <c r="F59"/>
      <c r="H59" s="21" t="s">
        <v>66</v>
      </c>
      <c r="J59" s="45">
        <v>17</v>
      </c>
      <c r="K59" s="18">
        <v>39</v>
      </c>
      <c r="L59" s="21" t="s">
        <v>187</v>
      </c>
      <c r="M59" s="21">
        <v>2014</v>
      </c>
      <c r="O59" s="87" t="s">
        <v>19</v>
      </c>
      <c r="P59" s="83">
        <v>5040</v>
      </c>
      <c r="Q59" s="83">
        <v>2800</v>
      </c>
      <c r="R59" s="83">
        <v>2800</v>
      </c>
      <c r="S59" s="83">
        <v>2640</v>
      </c>
    </row>
    <row r="60" spans="2:19" s="18" customFormat="1" x14ac:dyDescent="0.25">
      <c r="B60"/>
      <c r="C60"/>
      <c r="D60"/>
      <c r="E60"/>
      <c r="F60"/>
      <c r="H60" s="21" t="s">
        <v>66</v>
      </c>
      <c r="J60" s="45">
        <v>32</v>
      </c>
      <c r="K60" s="18">
        <v>2</v>
      </c>
      <c r="L60" s="21" t="s">
        <v>187</v>
      </c>
      <c r="M60" s="21">
        <v>2014</v>
      </c>
      <c r="O60" s="87" t="s">
        <v>20</v>
      </c>
      <c r="P60" s="83">
        <v>3920</v>
      </c>
      <c r="Q60" s="83">
        <v>2560</v>
      </c>
      <c r="R60" s="83">
        <v>3120</v>
      </c>
      <c r="S60" s="83">
        <v>3120</v>
      </c>
    </row>
    <row r="61" spans="2:19" s="18" customFormat="1" x14ac:dyDescent="0.25">
      <c r="B61"/>
      <c r="C61"/>
      <c r="D61"/>
      <c r="E61"/>
      <c r="F61"/>
      <c r="H61" s="21" t="s">
        <v>68</v>
      </c>
      <c r="J61" s="45">
        <v>39</v>
      </c>
      <c r="K61" s="18">
        <v>2</v>
      </c>
      <c r="L61" s="21" t="s">
        <v>187</v>
      </c>
      <c r="M61" s="21">
        <v>2014</v>
      </c>
      <c r="O61" s="87" t="s">
        <v>21</v>
      </c>
      <c r="P61" s="83">
        <v>2640</v>
      </c>
      <c r="Q61" s="83">
        <v>2960</v>
      </c>
      <c r="R61" s="83">
        <v>3520</v>
      </c>
      <c r="S61" s="83">
        <v>3040</v>
      </c>
    </row>
    <row r="62" spans="2:19" s="18" customFormat="1" x14ac:dyDescent="0.25">
      <c r="B62"/>
      <c r="C62"/>
      <c r="D62"/>
      <c r="E62"/>
      <c r="F62"/>
      <c r="H62" s="21" t="s">
        <v>68</v>
      </c>
      <c r="J62" s="45">
        <v>75</v>
      </c>
      <c r="K62" s="18">
        <v>0</v>
      </c>
      <c r="L62" s="21" t="s">
        <v>187</v>
      </c>
      <c r="M62" s="21">
        <v>2014</v>
      </c>
      <c r="O62" s="87" t="s">
        <v>22</v>
      </c>
      <c r="P62" s="83">
        <v>3040</v>
      </c>
      <c r="Q62" s="83">
        <v>2560</v>
      </c>
      <c r="R62" s="83">
        <v>2960</v>
      </c>
      <c r="S62" s="83">
        <v>2880</v>
      </c>
    </row>
    <row r="63" spans="2:19" s="18" customFormat="1" x14ac:dyDescent="0.25">
      <c r="B63"/>
      <c r="C63"/>
      <c r="D63"/>
      <c r="E63"/>
      <c r="F63"/>
      <c r="H63" s="21" t="s">
        <v>91</v>
      </c>
      <c r="J63" s="45">
        <v>60</v>
      </c>
      <c r="K63" s="18">
        <v>0</v>
      </c>
      <c r="L63" s="21" t="s">
        <v>187</v>
      </c>
      <c r="M63" s="21">
        <v>2014</v>
      </c>
      <c r="O63" s="87" t="s">
        <v>23</v>
      </c>
      <c r="P63" s="83">
        <v>2640</v>
      </c>
      <c r="Q63" s="83">
        <v>2560</v>
      </c>
      <c r="R63" s="83">
        <v>2640</v>
      </c>
      <c r="S63" s="83">
        <v>2480</v>
      </c>
    </row>
    <row r="64" spans="2:19" s="18" customFormat="1" x14ac:dyDescent="0.25">
      <c r="B64"/>
      <c r="C64"/>
      <c r="D64"/>
      <c r="E64"/>
      <c r="F64"/>
      <c r="H64" s="21" t="s">
        <v>130</v>
      </c>
      <c r="J64" s="45">
        <v>150</v>
      </c>
      <c r="K64" s="18">
        <v>0</v>
      </c>
      <c r="L64" s="21" t="s">
        <v>187</v>
      </c>
      <c r="M64" s="21">
        <v>2014</v>
      </c>
      <c r="O64" s="87" t="s">
        <v>24</v>
      </c>
      <c r="P64" s="83">
        <v>3280</v>
      </c>
      <c r="Q64" s="83">
        <v>3040</v>
      </c>
      <c r="R64" s="83">
        <v>3040</v>
      </c>
      <c r="S64" s="83">
        <v>3040</v>
      </c>
    </row>
    <row r="65" spans="2:19" s="18" customFormat="1" x14ac:dyDescent="0.25">
      <c r="B65"/>
      <c r="C65"/>
      <c r="D65"/>
      <c r="E65"/>
      <c r="F65"/>
      <c r="H65" s="21" t="s">
        <v>91</v>
      </c>
      <c r="J65" s="45">
        <v>100</v>
      </c>
      <c r="K65" s="18">
        <v>0</v>
      </c>
      <c r="L65" s="21" t="s">
        <v>187</v>
      </c>
      <c r="M65" s="21">
        <v>2014</v>
      </c>
      <c r="O65" s="87" t="s">
        <v>25</v>
      </c>
      <c r="P65" s="83">
        <v>2400</v>
      </c>
      <c r="Q65" s="83">
        <v>2720</v>
      </c>
      <c r="R65" s="83">
        <v>2480</v>
      </c>
      <c r="S65" s="83">
        <v>3040</v>
      </c>
    </row>
    <row r="66" spans="2:19" s="18" customFormat="1" ht="15.75" thickBot="1" x14ac:dyDescent="0.3">
      <c r="B66"/>
      <c r="C66"/>
      <c r="D66"/>
      <c r="E66"/>
      <c r="F66"/>
      <c r="H66" s="21" t="s">
        <v>181</v>
      </c>
      <c r="J66" s="45">
        <v>50</v>
      </c>
      <c r="K66" s="18">
        <v>0</v>
      </c>
      <c r="L66" s="21" t="s">
        <v>187</v>
      </c>
      <c r="M66" s="21">
        <v>2014</v>
      </c>
      <c r="O66" s="87" t="s">
        <v>28</v>
      </c>
      <c r="P66" s="83">
        <v>49680</v>
      </c>
      <c r="Q66" s="83">
        <v>32480</v>
      </c>
      <c r="R66" s="83">
        <v>34000</v>
      </c>
      <c r="S66" s="83">
        <v>35680</v>
      </c>
    </row>
    <row r="67" spans="2:19" s="18" customFormat="1" ht="15.75" thickTop="1" x14ac:dyDescent="0.25">
      <c r="B67"/>
      <c r="C67"/>
      <c r="D67"/>
      <c r="E67"/>
      <c r="F67"/>
      <c r="H67" s="21" t="s">
        <v>182</v>
      </c>
      <c r="J67" s="45">
        <v>20</v>
      </c>
      <c r="K67" s="18">
        <v>100</v>
      </c>
      <c r="L67" s="21" t="s">
        <v>187</v>
      </c>
      <c r="M67" s="21">
        <v>2014</v>
      </c>
      <c r="O67" s="29" t="s">
        <v>93</v>
      </c>
      <c r="P67" s="25">
        <f>R49/P66</f>
        <v>0.52434782608695651</v>
      </c>
      <c r="Q67" s="25"/>
      <c r="R67" s="25"/>
      <c r="S67" s="25"/>
    </row>
    <row r="68" spans="2:19" s="18" customFormat="1" x14ac:dyDescent="0.25">
      <c r="B68"/>
      <c r="C68"/>
      <c r="D68"/>
      <c r="E68"/>
      <c r="F68"/>
      <c r="H68" s="21" t="s">
        <v>183</v>
      </c>
      <c r="J68" s="45">
        <v>9</v>
      </c>
      <c r="K68" s="18">
        <v>0</v>
      </c>
      <c r="L68" s="21" t="s">
        <v>187</v>
      </c>
      <c r="M68" s="21">
        <v>2014</v>
      </c>
      <c r="O68" s="27"/>
      <c r="P68" s="21"/>
      <c r="Q68" s="21"/>
      <c r="R68" s="21"/>
      <c r="S68" s="21"/>
    </row>
    <row r="69" spans="2:19" s="18" customFormat="1" x14ac:dyDescent="0.25">
      <c r="B69"/>
      <c r="C69"/>
      <c r="D69"/>
      <c r="E69"/>
      <c r="F69"/>
      <c r="H69" s="21" t="s">
        <v>184</v>
      </c>
      <c r="J69" s="45">
        <v>22</v>
      </c>
      <c r="K69" s="18">
        <v>22</v>
      </c>
      <c r="L69" s="21" t="s">
        <v>187</v>
      </c>
      <c r="M69" s="21">
        <v>2014</v>
      </c>
      <c r="Q69" s="39"/>
    </row>
    <row r="70" spans="2:19" s="18" customFormat="1" x14ac:dyDescent="0.25">
      <c r="B70"/>
      <c r="C70"/>
      <c r="D70"/>
      <c r="E70"/>
      <c r="F70"/>
      <c r="H70" s="21" t="s">
        <v>185</v>
      </c>
      <c r="J70" s="45">
        <v>7</v>
      </c>
      <c r="K70" s="18">
        <v>30</v>
      </c>
      <c r="L70" s="21" t="s">
        <v>187</v>
      </c>
      <c r="M70" s="21">
        <v>2014</v>
      </c>
      <c r="O70" s="57" t="s">
        <v>97</v>
      </c>
      <c r="P70" s="81"/>
      <c r="Q70" s="81"/>
      <c r="R70" s="81"/>
      <c r="S70" s="81"/>
    </row>
    <row r="71" spans="2:19" s="18" customFormat="1" x14ac:dyDescent="0.25">
      <c r="B71"/>
      <c r="C71"/>
      <c r="D71"/>
      <c r="E71"/>
      <c r="F71"/>
      <c r="H71" s="21" t="s">
        <v>185</v>
      </c>
      <c r="J71" s="45">
        <v>12</v>
      </c>
      <c r="K71" s="18">
        <v>21</v>
      </c>
      <c r="L71" s="21" t="s">
        <v>187</v>
      </c>
      <c r="M71" s="21">
        <v>2014</v>
      </c>
      <c r="O71" s="28" t="s">
        <v>27</v>
      </c>
      <c r="P71" s="28">
        <v>2014</v>
      </c>
      <c r="Q71" s="28">
        <v>2015</v>
      </c>
      <c r="R71" s="28">
        <v>2016</v>
      </c>
      <c r="S71" s="28">
        <v>2017</v>
      </c>
    </row>
    <row r="72" spans="2:19" s="18" customFormat="1" x14ac:dyDescent="0.25">
      <c r="B72"/>
      <c r="C72"/>
      <c r="D72"/>
      <c r="E72"/>
      <c r="F72"/>
      <c r="H72" s="21" t="s">
        <v>186</v>
      </c>
      <c r="J72" s="45">
        <v>43</v>
      </c>
      <c r="K72" s="18">
        <v>0</v>
      </c>
      <c r="L72" s="21" t="s">
        <v>187</v>
      </c>
      <c r="M72" s="21">
        <v>2014</v>
      </c>
      <c r="O72" s="18" t="s">
        <v>11</v>
      </c>
      <c r="P72" s="21">
        <f>P54*$P$67</f>
        <v>3146.086956521739</v>
      </c>
      <c r="Q72" s="21">
        <f>Q54*$P$67</f>
        <v>1006.7478260869565</v>
      </c>
      <c r="R72" s="21">
        <f>R54*$P$67</f>
        <v>1384.2782608695652</v>
      </c>
      <c r="S72" s="21">
        <f>S54*$P$67</f>
        <v>1426.2260869565216</v>
      </c>
    </row>
    <row r="73" spans="2:19" s="18" customFormat="1" x14ac:dyDescent="0.25">
      <c r="B73"/>
      <c r="C73"/>
      <c r="D73"/>
      <c r="E73"/>
      <c r="F73"/>
      <c r="H73" s="21" t="s">
        <v>70</v>
      </c>
      <c r="J73" s="21">
        <v>20</v>
      </c>
      <c r="K73" s="18">
        <v>2</v>
      </c>
      <c r="L73" s="21" t="s">
        <v>188</v>
      </c>
      <c r="M73" s="21">
        <v>2014</v>
      </c>
      <c r="O73" s="18" t="s">
        <v>15</v>
      </c>
      <c r="P73" s="21">
        <f t="shared" ref="P73:S83" si="2">P55*$P$67</f>
        <v>3817.2521739130434</v>
      </c>
      <c r="Q73" s="21">
        <f t="shared" si="2"/>
        <v>1468.1739130434783</v>
      </c>
      <c r="R73" s="21">
        <f t="shared" si="2"/>
        <v>1552.0695652173913</v>
      </c>
      <c r="S73" s="21">
        <f t="shared" si="2"/>
        <v>1468.1739130434783</v>
      </c>
    </row>
    <row r="74" spans="2:19" s="18" customFormat="1" x14ac:dyDescent="0.25">
      <c r="B74"/>
      <c r="C74"/>
      <c r="D74"/>
      <c r="E74"/>
      <c r="F74"/>
      <c r="H74" s="21" t="s">
        <v>129</v>
      </c>
      <c r="J74" s="21">
        <v>50</v>
      </c>
      <c r="K74" s="18">
        <v>0</v>
      </c>
      <c r="L74" s="21" t="s">
        <v>188</v>
      </c>
      <c r="M74" s="21">
        <v>2014</v>
      </c>
      <c r="O74" s="18" t="s">
        <v>16</v>
      </c>
      <c r="P74" s="21">
        <f t="shared" si="2"/>
        <v>3901.1478260869567</v>
      </c>
      <c r="Q74" s="21">
        <f t="shared" si="2"/>
        <v>1677.9130434782608</v>
      </c>
      <c r="R74" s="21">
        <f t="shared" si="2"/>
        <v>1468.1739130434783</v>
      </c>
      <c r="S74" s="21">
        <f t="shared" si="2"/>
        <v>1677.9130434782608</v>
      </c>
    </row>
    <row r="75" spans="2:19" s="18" customFormat="1" x14ac:dyDescent="0.25">
      <c r="B75"/>
      <c r="C75"/>
      <c r="D75"/>
      <c r="E75"/>
      <c r="F75"/>
      <c r="H75" s="21" t="s">
        <v>66</v>
      </c>
      <c r="J75" s="21">
        <v>17</v>
      </c>
      <c r="K75" s="18">
        <v>16</v>
      </c>
      <c r="L75" s="21" t="s">
        <v>188</v>
      </c>
      <c r="M75" s="21">
        <v>2014</v>
      </c>
      <c r="O75" s="18" t="s">
        <v>17</v>
      </c>
      <c r="P75" s="21">
        <f t="shared" si="2"/>
        <v>545.32173913043482</v>
      </c>
      <c r="Q75" s="21">
        <f t="shared" si="2"/>
        <v>1468.1739130434783</v>
      </c>
      <c r="R75" s="21">
        <f t="shared" si="2"/>
        <v>1258.4347826086957</v>
      </c>
      <c r="S75" s="21">
        <f t="shared" si="2"/>
        <v>1719.8608695652174</v>
      </c>
    </row>
    <row r="76" spans="2:19" s="18" customFormat="1" x14ac:dyDescent="0.25">
      <c r="B76"/>
      <c r="C76"/>
      <c r="D76"/>
      <c r="E76"/>
      <c r="F76"/>
      <c r="H76" s="21" t="s">
        <v>66</v>
      </c>
      <c r="J76" s="21">
        <v>32</v>
      </c>
      <c r="K76" s="18">
        <v>2</v>
      </c>
      <c r="L76" s="21" t="s">
        <v>188</v>
      </c>
      <c r="M76" s="21">
        <v>2014</v>
      </c>
      <c r="O76" s="18" t="s">
        <v>18</v>
      </c>
      <c r="P76" s="21">
        <f t="shared" si="2"/>
        <v>2600.7652173913043</v>
      </c>
      <c r="Q76" s="21">
        <f t="shared" si="2"/>
        <v>1342.3304347826088</v>
      </c>
      <c r="R76" s="21">
        <f t="shared" si="2"/>
        <v>1384.2782608695652</v>
      </c>
      <c r="S76" s="21">
        <f t="shared" si="2"/>
        <v>1803.7565217391304</v>
      </c>
    </row>
    <row r="77" spans="2:19" s="18" customFormat="1" x14ac:dyDescent="0.25">
      <c r="B77"/>
      <c r="C77"/>
      <c r="D77"/>
      <c r="E77"/>
      <c r="F77"/>
      <c r="H77" s="21" t="s">
        <v>68</v>
      </c>
      <c r="J77" s="21">
        <v>39</v>
      </c>
      <c r="K77" s="18">
        <v>0</v>
      </c>
      <c r="L77" s="21" t="s">
        <v>188</v>
      </c>
      <c r="M77" s="21">
        <v>2014</v>
      </c>
      <c r="O77" s="18" t="s">
        <v>19</v>
      </c>
      <c r="P77" s="21">
        <f t="shared" si="2"/>
        <v>2642.7130434782607</v>
      </c>
      <c r="Q77" s="21">
        <f t="shared" si="2"/>
        <v>1468.1739130434783</v>
      </c>
      <c r="R77" s="21">
        <f t="shared" si="2"/>
        <v>1468.1739130434783</v>
      </c>
      <c r="S77" s="21">
        <f t="shared" si="2"/>
        <v>1384.2782608695652</v>
      </c>
    </row>
    <row r="78" spans="2:19" s="18" customFormat="1" x14ac:dyDescent="0.25">
      <c r="B78"/>
      <c r="C78"/>
      <c r="D78"/>
      <c r="E78"/>
      <c r="F78"/>
      <c r="H78" s="21" t="s">
        <v>68</v>
      </c>
      <c r="J78" s="21">
        <v>75</v>
      </c>
      <c r="K78" s="18">
        <v>0</v>
      </c>
      <c r="L78" s="21" t="s">
        <v>188</v>
      </c>
      <c r="M78" s="21">
        <v>2014</v>
      </c>
      <c r="O78" s="18" t="s">
        <v>20</v>
      </c>
      <c r="P78" s="21">
        <f t="shared" si="2"/>
        <v>2055.4434782608696</v>
      </c>
      <c r="Q78" s="21">
        <f t="shared" si="2"/>
        <v>1342.3304347826088</v>
      </c>
      <c r="R78" s="21">
        <f t="shared" si="2"/>
        <v>1635.9652173913043</v>
      </c>
      <c r="S78" s="21">
        <f t="shared" si="2"/>
        <v>1635.9652173913043</v>
      </c>
    </row>
    <row r="79" spans="2:19" s="18" customFormat="1" x14ac:dyDescent="0.25">
      <c r="B79"/>
      <c r="C79"/>
      <c r="D79"/>
      <c r="E79"/>
      <c r="F79"/>
      <c r="H79" s="21" t="s">
        <v>91</v>
      </c>
      <c r="J79" s="21">
        <v>60</v>
      </c>
      <c r="K79" s="18">
        <v>0</v>
      </c>
      <c r="L79" s="21" t="s">
        <v>188</v>
      </c>
      <c r="M79" s="21">
        <v>2014</v>
      </c>
      <c r="O79" s="18" t="s">
        <v>21</v>
      </c>
      <c r="P79" s="21">
        <f t="shared" si="2"/>
        <v>1384.2782608695652</v>
      </c>
      <c r="Q79" s="21">
        <f t="shared" si="2"/>
        <v>1552.0695652173913</v>
      </c>
      <c r="R79" s="21">
        <f t="shared" si="2"/>
        <v>1845.7043478260869</v>
      </c>
      <c r="S79" s="21">
        <f t="shared" si="2"/>
        <v>1594.0173913043477</v>
      </c>
    </row>
    <row r="80" spans="2:19" s="18" customFormat="1" x14ac:dyDescent="0.25">
      <c r="B80"/>
      <c r="C80"/>
      <c r="D80"/>
      <c r="E80"/>
      <c r="F80"/>
      <c r="H80" s="21" t="s">
        <v>130</v>
      </c>
      <c r="J80" s="21">
        <v>150</v>
      </c>
      <c r="K80" s="18">
        <v>0</v>
      </c>
      <c r="L80" s="21" t="s">
        <v>188</v>
      </c>
      <c r="M80" s="21">
        <v>2014</v>
      </c>
      <c r="O80" s="18" t="s">
        <v>22</v>
      </c>
      <c r="P80" s="21">
        <f t="shared" si="2"/>
        <v>1594.0173913043477</v>
      </c>
      <c r="Q80" s="21">
        <f t="shared" si="2"/>
        <v>1342.3304347826088</v>
      </c>
      <c r="R80" s="21">
        <f t="shared" si="2"/>
        <v>1552.0695652173913</v>
      </c>
      <c r="S80" s="21">
        <f t="shared" si="2"/>
        <v>1510.1217391304347</v>
      </c>
    </row>
    <row r="81" spans="2:19" s="18" customFormat="1" x14ac:dyDescent="0.25">
      <c r="B81"/>
      <c r="C81"/>
      <c r="D81"/>
      <c r="E81"/>
      <c r="F81"/>
      <c r="H81" s="21" t="s">
        <v>91</v>
      </c>
      <c r="J81" s="21">
        <v>100</v>
      </c>
      <c r="K81" s="18">
        <v>0</v>
      </c>
      <c r="L81" s="21" t="s">
        <v>188</v>
      </c>
      <c r="M81" s="21">
        <v>2014</v>
      </c>
      <c r="O81" s="18" t="s">
        <v>23</v>
      </c>
      <c r="P81" s="21">
        <f t="shared" si="2"/>
        <v>1384.2782608695652</v>
      </c>
      <c r="Q81" s="21">
        <f t="shared" si="2"/>
        <v>1342.3304347826088</v>
      </c>
      <c r="R81" s="21">
        <f t="shared" si="2"/>
        <v>1384.2782608695652</v>
      </c>
      <c r="S81" s="21">
        <f t="shared" si="2"/>
        <v>1300.3826086956522</v>
      </c>
    </row>
    <row r="82" spans="2:19" s="18" customFormat="1" x14ac:dyDescent="0.25">
      <c r="B82"/>
      <c r="C82"/>
      <c r="D82"/>
      <c r="E82"/>
      <c r="F82"/>
      <c r="H82" s="21" t="s">
        <v>181</v>
      </c>
      <c r="J82" s="21">
        <v>50</v>
      </c>
      <c r="K82" s="18">
        <v>0</v>
      </c>
      <c r="L82" s="21" t="s">
        <v>188</v>
      </c>
      <c r="M82" s="21">
        <v>2014</v>
      </c>
      <c r="O82" s="18" t="s">
        <v>24</v>
      </c>
      <c r="P82" s="21">
        <f t="shared" si="2"/>
        <v>1719.8608695652174</v>
      </c>
      <c r="Q82" s="21">
        <f t="shared" si="2"/>
        <v>1594.0173913043477</v>
      </c>
      <c r="R82" s="21">
        <f t="shared" si="2"/>
        <v>1594.0173913043477</v>
      </c>
      <c r="S82" s="21">
        <f>S64*$P$67</f>
        <v>1594.0173913043477</v>
      </c>
    </row>
    <row r="83" spans="2:19" s="18" customFormat="1" ht="15.75" thickBot="1" x14ac:dyDescent="0.3">
      <c r="B83"/>
      <c r="C83"/>
      <c r="D83"/>
      <c r="E83"/>
      <c r="F83"/>
      <c r="H83" s="21" t="s">
        <v>182</v>
      </c>
      <c r="J83" s="21">
        <v>20</v>
      </c>
      <c r="K83" s="18">
        <v>97</v>
      </c>
      <c r="L83" s="21" t="s">
        <v>188</v>
      </c>
      <c r="M83" s="21">
        <v>2014</v>
      </c>
      <c r="O83" s="18" t="s">
        <v>25</v>
      </c>
      <c r="P83" s="21">
        <f t="shared" si="2"/>
        <v>1258.4347826086957</v>
      </c>
      <c r="Q83" s="21">
        <f t="shared" si="2"/>
        <v>1426.2260869565216</v>
      </c>
      <c r="R83" s="21">
        <f t="shared" si="2"/>
        <v>1300.3826086956522</v>
      </c>
      <c r="S83" s="21">
        <f t="shared" si="2"/>
        <v>1594.0173913043477</v>
      </c>
    </row>
    <row r="84" spans="2:19" s="18" customFormat="1" ht="15.75" thickTop="1" x14ac:dyDescent="0.25">
      <c r="B84"/>
      <c r="C84"/>
      <c r="D84"/>
      <c r="E84"/>
      <c r="F84"/>
      <c r="H84" s="18" t="s">
        <v>183</v>
      </c>
      <c r="J84" s="18">
        <v>9</v>
      </c>
      <c r="K84" s="18">
        <v>0</v>
      </c>
      <c r="L84" s="21" t="s">
        <v>188</v>
      </c>
      <c r="M84" s="21">
        <v>2014</v>
      </c>
      <c r="O84" s="29" t="s">
        <v>28</v>
      </c>
      <c r="P84" s="30">
        <f>+SUM(P72:P83)</f>
        <v>26049.600000000002</v>
      </c>
      <c r="Q84" s="30">
        <f t="shared" ref="Q84:S84" si="3">+SUM(Q72:Q83)</f>
        <v>17030.817391304347</v>
      </c>
      <c r="R84" s="30">
        <f>+SUM(R72:R83)</f>
        <v>17827.82608695652</v>
      </c>
      <c r="S84" s="30">
        <f t="shared" si="3"/>
        <v>18708.730434782607</v>
      </c>
    </row>
    <row r="85" spans="2:19" x14ac:dyDescent="0.25">
      <c r="H85" s="18" t="s">
        <v>184</v>
      </c>
      <c r="J85" s="18">
        <v>22</v>
      </c>
      <c r="K85" s="18">
        <v>97</v>
      </c>
      <c r="L85" s="21" t="s">
        <v>188</v>
      </c>
      <c r="M85" s="21">
        <v>2014</v>
      </c>
    </row>
    <row r="86" spans="2:19" x14ac:dyDescent="0.25">
      <c r="H86" s="18" t="s">
        <v>185</v>
      </c>
      <c r="J86" s="18">
        <v>7</v>
      </c>
      <c r="K86" s="18">
        <v>0</v>
      </c>
      <c r="L86" s="21" t="s">
        <v>188</v>
      </c>
      <c r="M86" s="21">
        <v>2014</v>
      </c>
    </row>
    <row r="87" spans="2:19" x14ac:dyDescent="0.25">
      <c r="H87" s="18" t="s">
        <v>185</v>
      </c>
      <c r="J87" s="18">
        <v>12</v>
      </c>
      <c r="K87" s="18">
        <v>0</v>
      </c>
      <c r="L87" s="21" t="s">
        <v>188</v>
      </c>
      <c r="M87" s="21">
        <v>2014</v>
      </c>
    </row>
    <row r="88" spans="2:19" x14ac:dyDescent="0.25">
      <c r="H88" s="18" t="s">
        <v>186</v>
      </c>
      <c r="J88" s="18">
        <v>43</v>
      </c>
      <c r="K88" s="18">
        <v>0</v>
      </c>
      <c r="L88" s="21" t="s">
        <v>188</v>
      </c>
      <c r="M88" s="21">
        <v>2014</v>
      </c>
    </row>
    <row r="89" spans="2:19" x14ac:dyDescent="0.25">
      <c r="H89" s="21" t="s">
        <v>70</v>
      </c>
      <c r="J89" s="21">
        <v>20</v>
      </c>
      <c r="K89" s="18">
        <v>0</v>
      </c>
      <c r="L89" s="18" t="s">
        <v>189</v>
      </c>
      <c r="M89" s="21">
        <v>2014</v>
      </c>
    </row>
    <row r="90" spans="2:19" x14ac:dyDescent="0.25">
      <c r="H90" s="21" t="s">
        <v>129</v>
      </c>
      <c r="J90" s="21">
        <v>50</v>
      </c>
      <c r="K90" s="18">
        <v>0</v>
      </c>
      <c r="L90" s="18" t="s">
        <v>189</v>
      </c>
      <c r="M90" s="21">
        <v>2014</v>
      </c>
    </row>
    <row r="91" spans="2:19" x14ac:dyDescent="0.25">
      <c r="H91" s="21" t="s">
        <v>66</v>
      </c>
      <c r="J91" s="21">
        <v>17</v>
      </c>
      <c r="K91" s="18">
        <v>0</v>
      </c>
      <c r="L91" s="18" t="s">
        <v>189</v>
      </c>
      <c r="M91" s="21">
        <v>2014</v>
      </c>
    </row>
    <row r="92" spans="2:19" x14ac:dyDescent="0.25">
      <c r="H92" s="21" t="s">
        <v>66</v>
      </c>
      <c r="J92" s="21">
        <v>32</v>
      </c>
      <c r="K92" s="18">
        <v>2</v>
      </c>
      <c r="L92" s="18" t="s">
        <v>189</v>
      </c>
      <c r="M92" s="21">
        <v>2014</v>
      </c>
    </row>
    <row r="93" spans="2:19" x14ac:dyDescent="0.25">
      <c r="H93" s="21" t="s">
        <v>68</v>
      </c>
      <c r="J93" s="21">
        <v>39</v>
      </c>
      <c r="K93" s="18">
        <v>0</v>
      </c>
      <c r="L93" s="18" t="s">
        <v>189</v>
      </c>
      <c r="M93" s="21">
        <v>2014</v>
      </c>
    </row>
    <row r="94" spans="2:19" x14ac:dyDescent="0.25">
      <c r="H94" s="21" t="s">
        <v>68</v>
      </c>
      <c r="J94" s="21">
        <v>75</v>
      </c>
      <c r="K94" s="18">
        <v>0</v>
      </c>
      <c r="L94" s="18" t="s">
        <v>189</v>
      </c>
      <c r="M94" s="21">
        <v>2014</v>
      </c>
    </row>
    <row r="95" spans="2:19" x14ac:dyDescent="0.25">
      <c r="H95" s="21" t="s">
        <v>91</v>
      </c>
      <c r="J95" s="21">
        <v>60</v>
      </c>
      <c r="K95" s="18">
        <v>0</v>
      </c>
      <c r="L95" s="18" t="s">
        <v>189</v>
      </c>
      <c r="M95" s="21">
        <v>2014</v>
      </c>
    </row>
    <row r="96" spans="2:19" x14ac:dyDescent="0.25">
      <c r="H96" s="21" t="s">
        <v>130</v>
      </c>
      <c r="J96" s="21">
        <v>150</v>
      </c>
      <c r="K96" s="18">
        <v>0</v>
      </c>
      <c r="L96" s="18" t="s">
        <v>189</v>
      </c>
      <c r="M96" s="21">
        <v>2014</v>
      </c>
    </row>
    <row r="97" spans="8:13" x14ac:dyDescent="0.25">
      <c r="H97" s="21" t="s">
        <v>91</v>
      </c>
      <c r="J97" s="21">
        <v>100</v>
      </c>
      <c r="K97" s="18">
        <v>0</v>
      </c>
      <c r="L97" s="18" t="s">
        <v>189</v>
      </c>
      <c r="M97" s="21">
        <v>2014</v>
      </c>
    </row>
    <row r="98" spans="8:13" x14ac:dyDescent="0.25">
      <c r="H98" s="21" t="s">
        <v>181</v>
      </c>
      <c r="J98" s="21">
        <v>50</v>
      </c>
      <c r="K98" s="18">
        <v>0</v>
      </c>
      <c r="L98" s="18" t="s">
        <v>189</v>
      </c>
      <c r="M98" s="21">
        <v>2014</v>
      </c>
    </row>
    <row r="99" spans="8:13" x14ac:dyDescent="0.25">
      <c r="H99" s="21" t="s">
        <v>182</v>
      </c>
      <c r="J99" s="21">
        <v>20</v>
      </c>
      <c r="K99" s="18">
        <v>39</v>
      </c>
      <c r="L99" s="18" t="s">
        <v>189</v>
      </c>
      <c r="M99" s="21">
        <v>2014</v>
      </c>
    </row>
    <row r="100" spans="8:13" x14ac:dyDescent="0.25">
      <c r="H100" s="18" t="s">
        <v>183</v>
      </c>
      <c r="J100" s="18">
        <v>9</v>
      </c>
      <c r="K100" s="18">
        <v>0</v>
      </c>
      <c r="L100" s="18" t="s">
        <v>189</v>
      </c>
      <c r="M100" s="21">
        <v>2014</v>
      </c>
    </row>
    <row r="101" spans="8:13" x14ac:dyDescent="0.25">
      <c r="H101" s="18" t="s">
        <v>184</v>
      </c>
      <c r="J101" s="18">
        <v>22</v>
      </c>
      <c r="K101" s="18">
        <v>0</v>
      </c>
      <c r="L101" s="18" t="s">
        <v>189</v>
      </c>
      <c r="M101" s="21">
        <v>2014</v>
      </c>
    </row>
    <row r="102" spans="8:13" x14ac:dyDescent="0.25">
      <c r="H102" s="18" t="s">
        <v>185</v>
      </c>
      <c r="J102" s="18">
        <v>7</v>
      </c>
      <c r="K102" s="18">
        <v>0</v>
      </c>
      <c r="L102" s="18" t="s">
        <v>189</v>
      </c>
      <c r="M102" s="21">
        <v>2014</v>
      </c>
    </row>
    <row r="103" spans="8:13" x14ac:dyDescent="0.25">
      <c r="H103" s="18" t="s">
        <v>185</v>
      </c>
      <c r="J103" s="18">
        <v>12</v>
      </c>
      <c r="K103" s="18">
        <v>0</v>
      </c>
      <c r="L103" s="18" t="s">
        <v>189</v>
      </c>
      <c r="M103" s="21">
        <v>2014</v>
      </c>
    </row>
    <row r="104" spans="8:13" x14ac:dyDescent="0.25">
      <c r="H104" s="18" t="s">
        <v>186</v>
      </c>
      <c r="J104" s="18">
        <v>43</v>
      </c>
      <c r="K104" s="18">
        <v>0</v>
      </c>
      <c r="L104" s="18" t="s">
        <v>189</v>
      </c>
      <c r="M104" s="21">
        <v>2014</v>
      </c>
    </row>
  </sheetData>
  <sheetProtection algorithmName="SHA-512" hashValue="TpwHDYsATkAKR3phGSfOXxUlZ6wFIVgTGujnRCntPNJQ1mzl6uKYe1G0p9Z/nWC7RW/siQXR3MvJQfcMIw0JQg==" saltValue="lvA6cSUXzN1eYRgooE4MQQ==" spinCount="100000" sheet="1" objects="1" scenarios="1"/>
  <mergeCells count="5">
    <mergeCell ref="C2:R2"/>
    <mergeCell ref="C4:S4"/>
    <mergeCell ref="C5:S5"/>
    <mergeCell ref="B7:F7"/>
    <mergeCell ref="H7:M7"/>
  </mergeCells>
  <pageMargins left="0.7" right="0.7" top="0.75" bottom="0.75" header="0.3" footer="0.3"/>
  <pageSetup orientation="portrait" r:id="rId4"/>
  <drawing r:id="rId5"/>
  <tableParts count="2"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8"/>
  <sheetViews>
    <sheetView showGridLines="0" topLeftCell="A28" zoomScaleNormal="100" workbookViewId="0">
      <selection activeCell="J26" sqref="J26"/>
    </sheetView>
  </sheetViews>
  <sheetFormatPr baseColWidth="10" defaultRowHeight="15" x14ac:dyDescent="0.25"/>
  <cols>
    <col min="1" max="1" width="2.28515625" customWidth="1"/>
    <col min="2" max="2" width="15.7109375" bestFit="1" customWidth="1"/>
    <col min="3" max="3" width="10.140625" bestFit="1" customWidth="1"/>
    <col min="4" max="4" width="6.85546875" bestFit="1" customWidth="1"/>
    <col min="6" max="6" width="14.28515625" bestFit="1" customWidth="1"/>
    <col min="7" max="7" width="3.85546875" customWidth="1"/>
    <col min="8" max="8" width="20.140625" customWidth="1"/>
    <col min="9" max="9" width="22.42578125" customWidth="1"/>
    <col min="10" max="12" width="10.140625" customWidth="1"/>
    <col min="13" max="13" width="12.5703125" customWidth="1"/>
    <col min="14" max="14" width="5.7109375" customWidth="1"/>
    <col min="15" max="15" width="5.140625" customWidth="1"/>
    <col min="16" max="16" width="7.140625" customWidth="1"/>
    <col min="18" max="18" width="8.140625" customWidth="1"/>
    <col min="19" max="19" width="11" customWidth="1"/>
    <col min="20" max="20" width="10.140625" customWidth="1"/>
    <col min="21" max="21" width="12.5703125" bestFit="1" customWidth="1"/>
  </cols>
  <sheetData>
    <row r="1" spans="2:15" ht="15.75" thickBot="1" x14ac:dyDescent="0.3"/>
    <row r="2" spans="2:15" s="1" customFormat="1" ht="94.5" customHeight="1" thickBot="1" x14ac:dyDescent="0.3">
      <c r="B2" s="2"/>
      <c r="C2" s="138" t="s">
        <v>0</v>
      </c>
      <c r="D2" s="138"/>
      <c r="E2" s="138"/>
      <c r="F2" s="138"/>
      <c r="G2" s="138"/>
      <c r="H2" s="138"/>
      <c r="I2" s="138"/>
      <c r="J2" s="138"/>
      <c r="K2" s="138"/>
      <c r="L2" s="138"/>
      <c r="M2" s="3"/>
      <c r="N2" s="3"/>
      <c r="O2" s="4"/>
    </row>
    <row r="4" spans="2:15" ht="32.25" customHeight="1" x14ac:dyDescent="0.25">
      <c r="B4" s="10" t="s">
        <v>5</v>
      </c>
      <c r="C4" s="136" t="s">
        <v>33</v>
      </c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</row>
    <row r="5" spans="2:15" x14ac:dyDescent="0.25">
      <c r="B5" s="10" t="s">
        <v>31</v>
      </c>
      <c r="C5" s="136" t="s">
        <v>32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6" spans="2:15" x14ac:dyDescent="0.2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2:15" s="5" customFormat="1" x14ac:dyDescent="0.25">
      <c r="B7" s="137" t="s">
        <v>34</v>
      </c>
      <c r="C7" s="137"/>
      <c r="D7" s="137"/>
      <c r="E7" s="137"/>
      <c r="F7" s="137"/>
    </row>
    <row r="8" spans="2:15" x14ac:dyDescent="0.25">
      <c r="B8" t="s">
        <v>1</v>
      </c>
      <c r="C8" t="s">
        <v>2</v>
      </c>
      <c r="D8" t="s">
        <v>3</v>
      </c>
      <c r="E8" t="s">
        <v>4</v>
      </c>
      <c r="F8" t="s">
        <v>12</v>
      </c>
      <c r="H8" s="7" t="s">
        <v>30</v>
      </c>
      <c r="I8" s="7" t="s">
        <v>29</v>
      </c>
    </row>
    <row r="9" spans="2:15" x14ac:dyDescent="0.25">
      <c r="B9" t="s">
        <v>6</v>
      </c>
      <c r="C9">
        <v>152</v>
      </c>
      <c r="D9">
        <v>2014</v>
      </c>
      <c r="E9" t="s">
        <v>11</v>
      </c>
      <c r="F9" s="13">
        <v>2059932.6</v>
      </c>
      <c r="H9" s="7" t="s">
        <v>27</v>
      </c>
      <c r="I9">
        <v>2014</v>
      </c>
      <c r="J9">
        <v>2015</v>
      </c>
      <c r="K9">
        <v>2016</v>
      </c>
      <c r="L9">
        <v>2017</v>
      </c>
      <c r="M9" t="s">
        <v>28</v>
      </c>
    </row>
    <row r="10" spans="2:15" x14ac:dyDescent="0.25">
      <c r="B10" t="s">
        <v>7</v>
      </c>
      <c r="C10">
        <v>148</v>
      </c>
      <c r="D10">
        <v>2014</v>
      </c>
      <c r="E10" t="s">
        <v>11</v>
      </c>
      <c r="F10" s="13">
        <v>3294355.2</v>
      </c>
      <c r="H10" s="8" t="s">
        <v>6</v>
      </c>
      <c r="I10" s="9">
        <v>18827231.400000002</v>
      </c>
      <c r="J10" s="9">
        <v>23320831.300000001</v>
      </c>
      <c r="K10" s="9">
        <v>14625899.529999999</v>
      </c>
      <c r="L10" s="9">
        <v>12458870.82</v>
      </c>
      <c r="M10" s="9">
        <v>69232833.050000012</v>
      </c>
    </row>
    <row r="11" spans="2:15" x14ac:dyDescent="0.25">
      <c r="B11" t="s">
        <v>8</v>
      </c>
      <c r="C11">
        <v>149</v>
      </c>
      <c r="D11">
        <v>2014</v>
      </c>
      <c r="E11" t="s">
        <v>11</v>
      </c>
      <c r="F11" s="13">
        <v>1175656.5</v>
      </c>
      <c r="H11" s="8" t="s">
        <v>7</v>
      </c>
      <c r="I11" s="9">
        <v>46770631.599999994</v>
      </c>
      <c r="J11" s="9">
        <v>36538962.000000007</v>
      </c>
      <c r="K11" s="9">
        <v>36009652.799999997</v>
      </c>
      <c r="L11" s="9">
        <v>37596385.199999996</v>
      </c>
      <c r="M11" s="9">
        <v>156915631.59999999</v>
      </c>
    </row>
    <row r="12" spans="2:15" x14ac:dyDescent="0.25">
      <c r="B12" t="s">
        <v>9</v>
      </c>
      <c r="C12" s="6" t="s">
        <v>13</v>
      </c>
      <c r="D12">
        <v>2014</v>
      </c>
      <c r="E12" t="s">
        <v>11</v>
      </c>
      <c r="F12" s="13">
        <v>352</v>
      </c>
      <c r="H12" s="8" t="s">
        <v>8</v>
      </c>
      <c r="I12" s="9">
        <v>18139338</v>
      </c>
      <c r="J12" s="9">
        <v>7660541</v>
      </c>
      <c r="K12" s="9">
        <v>13807081.859999999</v>
      </c>
      <c r="L12" s="9">
        <v>11578547.560000001</v>
      </c>
      <c r="M12" s="9">
        <v>51185508.420000002</v>
      </c>
    </row>
    <row r="13" spans="2:15" x14ac:dyDescent="0.25">
      <c r="B13" t="s">
        <v>10</v>
      </c>
      <c r="C13" s="6" t="s">
        <v>14</v>
      </c>
      <c r="D13">
        <v>2014</v>
      </c>
      <c r="E13" t="s">
        <v>11</v>
      </c>
      <c r="F13" s="13">
        <v>8049</v>
      </c>
      <c r="H13" s="8" t="s">
        <v>28</v>
      </c>
      <c r="I13" s="9">
        <v>83737201</v>
      </c>
      <c r="J13" s="9">
        <v>67520334.300000012</v>
      </c>
      <c r="K13" s="9">
        <v>64442634.189999998</v>
      </c>
      <c r="L13" s="9">
        <v>61633803.579999998</v>
      </c>
      <c r="M13" s="9">
        <v>277333973.06999999</v>
      </c>
    </row>
    <row r="14" spans="2:15" x14ac:dyDescent="0.25">
      <c r="B14" t="s">
        <v>6</v>
      </c>
      <c r="C14">
        <v>152</v>
      </c>
      <c r="D14">
        <v>2014</v>
      </c>
      <c r="E14" t="s">
        <v>15</v>
      </c>
      <c r="F14" s="13">
        <v>1311759</v>
      </c>
    </row>
    <row r="15" spans="2:15" x14ac:dyDescent="0.25">
      <c r="B15" t="s">
        <v>7</v>
      </c>
      <c r="C15">
        <v>148</v>
      </c>
      <c r="D15">
        <v>2014</v>
      </c>
      <c r="E15" t="s">
        <v>15</v>
      </c>
      <c r="F15" s="13">
        <v>4825863.5999999996</v>
      </c>
    </row>
    <row r="16" spans="2:15" x14ac:dyDescent="0.25">
      <c r="B16" t="s">
        <v>8</v>
      </c>
      <c r="C16">
        <v>149</v>
      </c>
      <c r="D16">
        <v>2014</v>
      </c>
      <c r="E16" t="s">
        <v>15</v>
      </c>
      <c r="F16" s="13">
        <v>2347522.5</v>
      </c>
      <c r="H16" s="7" t="s">
        <v>1</v>
      </c>
      <c r="I16" t="s">
        <v>121</v>
      </c>
    </row>
    <row r="17" spans="2:13" x14ac:dyDescent="0.25">
      <c r="B17" t="s">
        <v>9</v>
      </c>
      <c r="C17" s="6" t="s">
        <v>13</v>
      </c>
      <c r="D17">
        <v>2014</v>
      </c>
      <c r="E17" t="s">
        <v>15</v>
      </c>
      <c r="F17" s="13">
        <v>295</v>
      </c>
    </row>
    <row r="18" spans="2:13" x14ac:dyDescent="0.25">
      <c r="B18" t="s">
        <v>10</v>
      </c>
      <c r="C18" s="6" t="s">
        <v>14</v>
      </c>
      <c r="D18">
        <v>2014</v>
      </c>
      <c r="E18" t="s">
        <v>15</v>
      </c>
      <c r="F18" s="13">
        <v>7512</v>
      </c>
      <c r="H18" s="7" t="s">
        <v>30</v>
      </c>
      <c r="I18" s="7" t="s">
        <v>29</v>
      </c>
    </row>
    <row r="19" spans="2:13" x14ac:dyDescent="0.25">
      <c r="B19" t="s">
        <v>6</v>
      </c>
      <c r="C19">
        <v>152</v>
      </c>
      <c r="D19">
        <v>2014</v>
      </c>
      <c r="E19" t="s">
        <v>16</v>
      </c>
      <c r="F19" s="13">
        <v>1207225.8</v>
      </c>
      <c r="H19" s="7" t="s">
        <v>27</v>
      </c>
      <c r="I19">
        <v>2014</v>
      </c>
      <c r="J19">
        <v>2015</v>
      </c>
      <c r="K19">
        <v>2016</v>
      </c>
      <c r="L19">
        <v>2017</v>
      </c>
      <c r="M19" t="s">
        <v>28</v>
      </c>
    </row>
    <row r="20" spans="2:13" x14ac:dyDescent="0.25">
      <c r="B20" t="s">
        <v>7</v>
      </c>
      <c r="C20">
        <v>148</v>
      </c>
      <c r="D20">
        <v>2014</v>
      </c>
      <c r="E20" t="s">
        <v>16</v>
      </c>
      <c r="F20" s="13">
        <v>5566179.5999999996</v>
      </c>
      <c r="H20" s="8" t="s">
        <v>11</v>
      </c>
      <c r="I20" s="9">
        <v>6529944.3000000007</v>
      </c>
      <c r="J20" s="9">
        <v>5268375.5999999996</v>
      </c>
      <c r="K20" s="9">
        <v>7005920.7000000002</v>
      </c>
      <c r="L20" s="9">
        <v>3814602</v>
      </c>
      <c r="M20" s="9">
        <v>22618842.600000001</v>
      </c>
    </row>
    <row r="21" spans="2:13" x14ac:dyDescent="0.25">
      <c r="B21" t="s">
        <v>8</v>
      </c>
      <c r="C21">
        <v>149</v>
      </c>
      <c r="D21">
        <v>2014</v>
      </c>
      <c r="E21" t="s">
        <v>16</v>
      </c>
      <c r="F21" s="13">
        <v>2592898.5</v>
      </c>
      <c r="H21" s="8" t="s">
        <v>15</v>
      </c>
      <c r="I21" s="9">
        <v>8485145.0999999996</v>
      </c>
      <c r="J21" s="9">
        <v>4351035.5999999996</v>
      </c>
      <c r="K21" s="9">
        <v>8135142.9000000004</v>
      </c>
      <c r="L21" s="9">
        <v>3951718.1999999997</v>
      </c>
      <c r="M21" s="9">
        <v>24923041.800000001</v>
      </c>
    </row>
    <row r="22" spans="2:13" x14ac:dyDescent="0.25">
      <c r="B22" t="s">
        <v>9</v>
      </c>
      <c r="C22" s="6" t="s">
        <v>13</v>
      </c>
      <c r="D22">
        <v>2014</v>
      </c>
      <c r="E22" t="s">
        <v>16</v>
      </c>
      <c r="F22" s="13">
        <v>338</v>
      </c>
      <c r="H22" s="8" t="s">
        <v>16</v>
      </c>
      <c r="I22" s="9">
        <v>9366303.8999999985</v>
      </c>
      <c r="J22" s="9">
        <v>4568733</v>
      </c>
      <c r="K22" s="9">
        <v>9036505.9000000004</v>
      </c>
      <c r="L22" s="9">
        <v>4256949</v>
      </c>
      <c r="M22" s="9">
        <v>27228491.799999997</v>
      </c>
    </row>
    <row r="23" spans="2:13" x14ac:dyDescent="0.25">
      <c r="B23" t="s">
        <v>10</v>
      </c>
      <c r="C23" s="6" t="s">
        <v>14</v>
      </c>
      <c r="D23">
        <v>2014</v>
      </c>
      <c r="E23" t="s">
        <v>16</v>
      </c>
      <c r="F23" s="13">
        <v>8049</v>
      </c>
      <c r="H23" s="8" t="s">
        <v>17</v>
      </c>
      <c r="I23" s="9">
        <v>7165416.5999999996</v>
      </c>
      <c r="J23" s="9">
        <v>3748334.4</v>
      </c>
      <c r="K23" s="9">
        <v>7142809.1999999993</v>
      </c>
      <c r="L23" s="9">
        <v>3579092.1</v>
      </c>
      <c r="M23" s="9">
        <v>21635652.300000001</v>
      </c>
    </row>
    <row r="24" spans="2:13" x14ac:dyDescent="0.25">
      <c r="B24" t="s">
        <v>6</v>
      </c>
      <c r="C24">
        <v>152</v>
      </c>
      <c r="D24">
        <v>2014</v>
      </c>
      <c r="E24" t="s">
        <v>17</v>
      </c>
      <c r="F24" s="13">
        <v>1492058.7</v>
      </c>
      <c r="H24" s="8" t="s">
        <v>18</v>
      </c>
      <c r="I24" s="9">
        <v>5867211</v>
      </c>
      <c r="J24" s="9">
        <v>4365987.2</v>
      </c>
      <c r="K24" s="9">
        <v>4182573.3</v>
      </c>
      <c r="L24" s="9">
        <v>4172185</v>
      </c>
      <c r="M24" s="9">
        <v>18587956.5</v>
      </c>
    </row>
    <row r="25" spans="2:13" x14ac:dyDescent="0.25">
      <c r="B25" t="s">
        <v>7</v>
      </c>
      <c r="C25">
        <v>148</v>
      </c>
      <c r="D25">
        <v>2014</v>
      </c>
      <c r="E25" t="s">
        <v>17</v>
      </c>
      <c r="F25" s="13">
        <v>4139342.4</v>
      </c>
      <c r="H25" s="8" t="s">
        <v>19</v>
      </c>
      <c r="I25" s="9">
        <v>5905428.5999999996</v>
      </c>
      <c r="J25" s="9">
        <v>4438801.2</v>
      </c>
      <c r="K25" s="9">
        <v>3982620</v>
      </c>
      <c r="L25" s="9">
        <v>4168222.9</v>
      </c>
      <c r="M25" s="9">
        <v>18495072.699999999</v>
      </c>
    </row>
    <row r="26" spans="2:13" x14ac:dyDescent="0.25">
      <c r="B26" t="s">
        <v>8</v>
      </c>
      <c r="C26">
        <v>149</v>
      </c>
      <c r="D26">
        <v>2014</v>
      </c>
      <c r="E26" t="s">
        <v>17</v>
      </c>
      <c r="F26" s="13">
        <v>1534015.5</v>
      </c>
      <c r="H26" s="8" t="s">
        <v>20</v>
      </c>
      <c r="I26" s="9">
        <v>5014782.3</v>
      </c>
      <c r="J26" s="9">
        <v>6309741.2999999998</v>
      </c>
      <c r="K26" s="9">
        <v>4095507.0999999996</v>
      </c>
      <c r="L26" s="9">
        <v>8277098.1000000006</v>
      </c>
      <c r="M26" s="9">
        <v>23697128.800000001</v>
      </c>
    </row>
    <row r="27" spans="2:13" x14ac:dyDescent="0.25">
      <c r="B27" t="s">
        <v>9</v>
      </c>
      <c r="C27" s="6" t="s">
        <v>13</v>
      </c>
      <c r="D27">
        <v>2014</v>
      </c>
      <c r="E27" t="s">
        <v>17</v>
      </c>
      <c r="F27" s="13">
        <v>353</v>
      </c>
      <c r="H27" s="8" t="s">
        <v>21</v>
      </c>
      <c r="I27" s="9">
        <v>7197587.7000000002</v>
      </c>
      <c r="J27" s="9">
        <v>7501080</v>
      </c>
      <c r="K27" s="9">
        <v>4330815.3</v>
      </c>
      <c r="L27" s="9">
        <v>8220410.4000000004</v>
      </c>
      <c r="M27" s="9">
        <v>27249893.399999999</v>
      </c>
    </row>
    <row r="28" spans="2:13" x14ac:dyDescent="0.25">
      <c r="B28" t="s">
        <v>10</v>
      </c>
      <c r="C28" s="6" t="s">
        <v>14</v>
      </c>
      <c r="D28">
        <v>2014</v>
      </c>
      <c r="E28" t="s">
        <v>17</v>
      </c>
      <c r="F28" s="13">
        <v>0</v>
      </c>
      <c r="H28" s="8" t="s">
        <v>22</v>
      </c>
      <c r="I28" s="9">
        <v>8194561.2000000002</v>
      </c>
      <c r="J28" s="9">
        <v>8697095.6999999993</v>
      </c>
      <c r="K28" s="9">
        <v>4218258.16</v>
      </c>
      <c r="L28" s="9">
        <v>8010958.8800000008</v>
      </c>
      <c r="M28" s="9">
        <v>29120873.939999998</v>
      </c>
    </row>
    <row r="29" spans="2:13" x14ac:dyDescent="0.25">
      <c r="B29" t="s">
        <v>6</v>
      </c>
      <c r="C29">
        <v>152</v>
      </c>
      <c r="D29">
        <v>2014</v>
      </c>
      <c r="E29" t="s">
        <v>18</v>
      </c>
      <c r="F29" s="13">
        <v>1059309</v>
      </c>
      <c r="H29" s="8" t="s">
        <v>23</v>
      </c>
      <c r="I29" s="9">
        <v>7164173.7000000002</v>
      </c>
      <c r="J29" s="9">
        <v>7192727.5999999996</v>
      </c>
      <c r="K29" s="9">
        <v>4162879.5</v>
      </c>
      <c r="L29" s="9">
        <v>5096893.1999999993</v>
      </c>
      <c r="M29" s="9">
        <v>23616674</v>
      </c>
    </row>
    <row r="30" spans="2:13" x14ac:dyDescent="0.25">
      <c r="B30" t="s">
        <v>7</v>
      </c>
      <c r="C30">
        <v>148</v>
      </c>
      <c r="D30">
        <v>2014</v>
      </c>
      <c r="E30" t="s">
        <v>18</v>
      </c>
      <c r="F30" s="13">
        <v>3668520</v>
      </c>
      <c r="H30" s="8" t="s">
        <v>24</v>
      </c>
      <c r="I30" s="9">
        <v>6350351.4000000004</v>
      </c>
      <c r="J30" s="9">
        <v>6394524.9000000004</v>
      </c>
      <c r="K30" s="9">
        <v>3756233.3</v>
      </c>
      <c r="L30" s="9">
        <v>3556012.1999999997</v>
      </c>
      <c r="M30" s="9">
        <v>20057121.800000001</v>
      </c>
    </row>
    <row r="31" spans="2:13" x14ac:dyDescent="0.25">
      <c r="B31" t="s">
        <v>8</v>
      </c>
      <c r="C31">
        <v>149</v>
      </c>
      <c r="D31">
        <v>2014</v>
      </c>
      <c r="E31" t="s">
        <v>18</v>
      </c>
      <c r="F31" s="13">
        <v>1139382</v>
      </c>
      <c r="H31" s="8" t="s">
        <v>25</v>
      </c>
      <c r="I31" s="9">
        <v>6496295.2000000002</v>
      </c>
      <c r="J31" s="9">
        <v>4683897.8</v>
      </c>
      <c r="K31" s="9">
        <v>4393368.83</v>
      </c>
      <c r="L31" s="9">
        <v>4529661.5999999996</v>
      </c>
      <c r="M31" s="9">
        <v>20103223.43</v>
      </c>
    </row>
    <row r="32" spans="2:13" x14ac:dyDescent="0.25">
      <c r="B32" t="s">
        <v>9</v>
      </c>
      <c r="C32" s="6" t="s">
        <v>13</v>
      </c>
      <c r="D32">
        <v>2014</v>
      </c>
      <c r="E32" t="s">
        <v>18</v>
      </c>
      <c r="F32" s="13">
        <v>0</v>
      </c>
      <c r="H32" s="8" t="s">
        <v>28</v>
      </c>
      <c r="I32" s="9">
        <v>83737201.000000015</v>
      </c>
      <c r="J32" s="9">
        <v>67520334.299999997</v>
      </c>
      <c r="K32" s="9">
        <v>64442634.189999998</v>
      </c>
      <c r="L32" s="9">
        <v>61633803.580000006</v>
      </c>
      <c r="M32" s="9">
        <v>277333973.06999999</v>
      </c>
    </row>
    <row r="33" spans="2:6" x14ac:dyDescent="0.25">
      <c r="B33" t="s">
        <v>10</v>
      </c>
      <c r="C33" s="6" t="s">
        <v>14</v>
      </c>
      <c r="D33">
        <v>2014</v>
      </c>
      <c r="E33" t="s">
        <v>18</v>
      </c>
      <c r="F33" s="13">
        <v>8854</v>
      </c>
    </row>
    <row r="34" spans="2:6" x14ac:dyDescent="0.25">
      <c r="B34" t="s">
        <v>6</v>
      </c>
      <c r="C34">
        <v>152</v>
      </c>
      <c r="D34">
        <v>2014</v>
      </c>
      <c r="E34" t="s">
        <v>19</v>
      </c>
      <c r="F34" s="13">
        <v>1257909.3</v>
      </c>
    </row>
    <row r="35" spans="2:6" x14ac:dyDescent="0.25">
      <c r="B35" t="s">
        <v>7</v>
      </c>
      <c r="C35">
        <v>148</v>
      </c>
      <c r="D35">
        <v>2014</v>
      </c>
      <c r="E35" t="s">
        <v>19</v>
      </c>
      <c r="F35" s="13">
        <v>3730060.8</v>
      </c>
    </row>
    <row r="36" spans="2:6" x14ac:dyDescent="0.25">
      <c r="B36" t="s">
        <v>8</v>
      </c>
      <c r="C36">
        <v>149</v>
      </c>
      <c r="D36">
        <v>2014</v>
      </c>
      <c r="E36" t="s">
        <v>19</v>
      </c>
      <c r="F36" s="13">
        <v>917458.5</v>
      </c>
    </row>
    <row r="37" spans="2:6" x14ac:dyDescent="0.25">
      <c r="B37" t="s">
        <v>9</v>
      </c>
      <c r="C37" s="6" t="s">
        <v>13</v>
      </c>
      <c r="D37">
        <v>2014</v>
      </c>
      <c r="E37" t="s">
        <v>19</v>
      </c>
      <c r="F37" s="13">
        <v>383</v>
      </c>
    </row>
    <row r="38" spans="2:6" x14ac:dyDescent="0.25">
      <c r="B38" t="s">
        <v>10</v>
      </c>
      <c r="C38" s="6" t="s">
        <v>14</v>
      </c>
      <c r="D38">
        <v>2014</v>
      </c>
      <c r="E38" t="s">
        <v>19</v>
      </c>
      <c r="F38" s="13">
        <v>8049</v>
      </c>
    </row>
    <row r="39" spans="2:6" x14ac:dyDescent="0.25">
      <c r="B39" t="s">
        <v>6</v>
      </c>
      <c r="C39">
        <v>152</v>
      </c>
      <c r="D39">
        <v>2014</v>
      </c>
      <c r="E39" t="s">
        <v>20</v>
      </c>
      <c r="F39" s="13">
        <v>1674090.9</v>
      </c>
    </row>
    <row r="40" spans="2:6" x14ac:dyDescent="0.25">
      <c r="B40" t="s">
        <v>7</v>
      </c>
      <c r="C40">
        <v>148</v>
      </c>
      <c r="D40">
        <v>2014</v>
      </c>
      <c r="E40" t="s">
        <v>20</v>
      </c>
      <c r="F40" s="13">
        <v>2114408.4</v>
      </c>
    </row>
    <row r="41" spans="2:6" x14ac:dyDescent="0.25">
      <c r="B41" t="s">
        <v>8</v>
      </c>
      <c r="C41">
        <v>149</v>
      </c>
      <c r="D41">
        <v>2014</v>
      </c>
      <c r="E41" t="s">
        <v>20</v>
      </c>
      <c r="F41" s="13">
        <v>1226283</v>
      </c>
    </row>
    <row r="42" spans="2:6" x14ac:dyDescent="0.25">
      <c r="B42" t="s">
        <v>9</v>
      </c>
      <c r="C42" s="6" t="s">
        <v>13</v>
      </c>
      <c r="D42">
        <v>2014</v>
      </c>
      <c r="E42" t="s">
        <v>20</v>
      </c>
      <c r="F42" s="13">
        <v>337</v>
      </c>
    </row>
    <row r="43" spans="2:6" x14ac:dyDescent="0.25">
      <c r="B43" t="s">
        <v>10</v>
      </c>
      <c r="C43" s="6" t="s">
        <v>14</v>
      </c>
      <c r="D43">
        <v>2014</v>
      </c>
      <c r="E43" t="s">
        <v>20</v>
      </c>
      <c r="F43" s="13">
        <v>8854</v>
      </c>
    </row>
    <row r="44" spans="2:6" x14ac:dyDescent="0.25">
      <c r="B44" t="s">
        <v>6</v>
      </c>
      <c r="C44">
        <v>152</v>
      </c>
      <c r="D44">
        <v>2014</v>
      </c>
      <c r="E44" t="s">
        <v>21</v>
      </c>
      <c r="F44" s="13">
        <v>1710318.6</v>
      </c>
    </row>
    <row r="45" spans="2:6" x14ac:dyDescent="0.25">
      <c r="B45" t="s">
        <v>7</v>
      </c>
      <c r="C45">
        <v>148</v>
      </c>
      <c r="D45">
        <v>2014</v>
      </c>
      <c r="E45" t="s">
        <v>21</v>
      </c>
      <c r="F45" s="13">
        <v>3935955.6</v>
      </c>
    </row>
    <row r="46" spans="2:6" x14ac:dyDescent="0.25">
      <c r="B46" t="s">
        <v>8</v>
      </c>
      <c r="C46">
        <v>149</v>
      </c>
      <c r="D46">
        <v>2014</v>
      </c>
      <c r="E46" t="s">
        <v>21</v>
      </c>
      <c r="F46" s="13">
        <v>1551313.5</v>
      </c>
    </row>
    <row r="47" spans="2:6" x14ac:dyDescent="0.25">
      <c r="B47" t="s">
        <v>9</v>
      </c>
      <c r="C47" s="6" t="s">
        <v>13</v>
      </c>
      <c r="D47">
        <v>2014</v>
      </c>
      <c r="E47" t="s">
        <v>21</v>
      </c>
      <c r="F47" s="13">
        <v>448</v>
      </c>
    </row>
    <row r="48" spans="2:6" x14ac:dyDescent="0.25">
      <c r="B48" t="s">
        <v>10</v>
      </c>
      <c r="C48" s="6" t="s">
        <v>14</v>
      </c>
      <c r="D48">
        <v>2014</v>
      </c>
      <c r="E48" t="s">
        <v>21</v>
      </c>
      <c r="F48" s="13">
        <v>7781</v>
      </c>
    </row>
    <row r="49" spans="2:6" x14ac:dyDescent="0.25">
      <c r="B49" t="s">
        <v>6</v>
      </c>
      <c r="C49">
        <v>152</v>
      </c>
      <c r="D49">
        <v>2014</v>
      </c>
      <c r="E49" t="s">
        <v>22</v>
      </c>
      <c r="F49" s="13">
        <v>2138123.7000000002</v>
      </c>
    </row>
    <row r="50" spans="2:6" x14ac:dyDescent="0.25">
      <c r="B50" t="s">
        <v>7</v>
      </c>
      <c r="C50">
        <v>148</v>
      </c>
      <c r="D50">
        <v>2014</v>
      </c>
      <c r="E50" t="s">
        <v>22</v>
      </c>
      <c r="F50" s="13">
        <v>3858096</v>
      </c>
    </row>
    <row r="51" spans="2:6" x14ac:dyDescent="0.25">
      <c r="B51" t="s">
        <v>8</v>
      </c>
      <c r="C51">
        <v>149</v>
      </c>
      <c r="D51">
        <v>2014</v>
      </c>
      <c r="E51" t="s">
        <v>22</v>
      </c>
      <c r="F51" s="13">
        <v>2198341.5</v>
      </c>
    </row>
    <row r="52" spans="2:6" x14ac:dyDescent="0.25">
      <c r="B52" t="s">
        <v>9</v>
      </c>
      <c r="C52" s="6" t="s">
        <v>13</v>
      </c>
      <c r="D52">
        <v>2014</v>
      </c>
      <c r="E52" t="s">
        <v>22</v>
      </c>
      <c r="F52" s="13">
        <v>329</v>
      </c>
    </row>
    <row r="53" spans="2:6" x14ac:dyDescent="0.25">
      <c r="B53" t="s">
        <v>10</v>
      </c>
      <c r="C53" s="6" t="s">
        <v>14</v>
      </c>
      <c r="D53">
        <v>2014</v>
      </c>
      <c r="E53" t="s">
        <v>22</v>
      </c>
      <c r="F53" s="13">
        <v>7781</v>
      </c>
    </row>
    <row r="54" spans="2:6" x14ac:dyDescent="0.25">
      <c r="B54" t="s">
        <v>6</v>
      </c>
      <c r="C54">
        <v>152</v>
      </c>
      <c r="D54">
        <v>2014</v>
      </c>
      <c r="E54" t="s">
        <v>23</v>
      </c>
      <c r="F54" s="13">
        <v>1882057.5</v>
      </c>
    </row>
    <row r="55" spans="2:6" x14ac:dyDescent="0.25">
      <c r="B55" t="s">
        <v>7</v>
      </c>
      <c r="C55">
        <v>148</v>
      </c>
      <c r="D55">
        <v>2014</v>
      </c>
      <c r="E55" t="s">
        <v>23</v>
      </c>
      <c r="F55" s="13">
        <v>3978037.2</v>
      </c>
    </row>
    <row r="56" spans="2:6" x14ac:dyDescent="0.25">
      <c r="B56" t="s">
        <v>8</v>
      </c>
      <c r="C56">
        <v>149</v>
      </c>
      <c r="D56">
        <v>2014</v>
      </c>
      <c r="E56" t="s">
        <v>23</v>
      </c>
      <c r="F56" s="13">
        <v>1304079</v>
      </c>
    </row>
    <row r="57" spans="2:6" x14ac:dyDescent="0.25">
      <c r="B57" t="s">
        <v>9</v>
      </c>
      <c r="C57" s="6" t="s">
        <v>13</v>
      </c>
      <c r="D57">
        <v>2014</v>
      </c>
      <c r="E57" t="s">
        <v>23</v>
      </c>
      <c r="F57" s="13">
        <v>320</v>
      </c>
    </row>
    <row r="58" spans="2:6" x14ac:dyDescent="0.25">
      <c r="B58" t="s">
        <v>10</v>
      </c>
      <c r="C58" s="6" t="s">
        <v>14</v>
      </c>
      <c r="D58">
        <v>2014</v>
      </c>
      <c r="E58" t="s">
        <v>23</v>
      </c>
      <c r="F58" s="13">
        <v>8854</v>
      </c>
    </row>
    <row r="59" spans="2:6" x14ac:dyDescent="0.25">
      <c r="B59" t="s">
        <v>6</v>
      </c>
      <c r="C59">
        <v>152</v>
      </c>
      <c r="D59">
        <v>2014</v>
      </c>
      <c r="E59" t="s">
        <v>24</v>
      </c>
      <c r="F59" s="13">
        <v>1555181.1</v>
      </c>
    </row>
    <row r="60" spans="2:6" x14ac:dyDescent="0.25">
      <c r="B60" t="s">
        <v>7</v>
      </c>
      <c r="C60">
        <v>148</v>
      </c>
      <c r="D60">
        <v>2014</v>
      </c>
      <c r="E60" t="s">
        <v>24</v>
      </c>
      <c r="F60" s="13">
        <v>3772222.8</v>
      </c>
    </row>
    <row r="61" spans="2:6" x14ac:dyDescent="0.25">
      <c r="B61" t="s">
        <v>8</v>
      </c>
      <c r="C61">
        <v>149</v>
      </c>
      <c r="D61">
        <v>2014</v>
      </c>
      <c r="E61" t="s">
        <v>24</v>
      </c>
      <c r="F61" s="13">
        <v>1022947.5</v>
      </c>
    </row>
    <row r="62" spans="2:6" x14ac:dyDescent="0.25">
      <c r="B62" t="s">
        <v>9</v>
      </c>
      <c r="C62" s="6" t="s">
        <v>13</v>
      </c>
      <c r="D62">
        <v>2014</v>
      </c>
      <c r="E62" t="s">
        <v>24</v>
      </c>
      <c r="F62" s="13">
        <v>339</v>
      </c>
    </row>
    <row r="63" spans="2:6" x14ac:dyDescent="0.25">
      <c r="B63" t="s">
        <v>10</v>
      </c>
      <c r="C63" s="6" t="s">
        <v>14</v>
      </c>
      <c r="D63">
        <v>2014</v>
      </c>
      <c r="E63" t="s">
        <v>24</v>
      </c>
      <c r="F63" s="13">
        <v>7781</v>
      </c>
    </row>
    <row r="64" spans="2:6" x14ac:dyDescent="0.25">
      <c r="B64" t="s">
        <v>6</v>
      </c>
      <c r="C64">
        <v>152</v>
      </c>
      <c r="D64">
        <v>2014</v>
      </c>
      <c r="E64" t="s">
        <v>25</v>
      </c>
      <c r="F64" s="13">
        <v>1479265.2</v>
      </c>
    </row>
    <row r="65" spans="2:6" x14ac:dyDescent="0.25">
      <c r="B65" t="s">
        <v>7</v>
      </c>
      <c r="C65">
        <v>148</v>
      </c>
      <c r="D65">
        <v>2014</v>
      </c>
      <c r="E65" t="s">
        <v>25</v>
      </c>
      <c r="F65" s="13">
        <v>3887590</v>
      </c>
    </row>
    <row r="66" spans="2:6" x14ac:dyDescent="0.25">
      <c r="B66" t="s">
        <v>8</v>
      </c>
      <c r="C66">
        <v>149</v>
      </c>
      <c r="D66">
        <v>2014</v>
      </c>
      <c r="E66" t="s">
        <v>25</v>
      </c>
      <c r="F66" s="13">
        <v>1129440</v>
      </c>
    </row>
    <row r="67" spans="2:6" x14ac:dyDescent="0.25">
      <c r="B67" t="s">
        <v>9</v>
      </c>
      <c r="C67" s="6" t="s">
        <v>13</v>
      </c>
      <c r="D67">
        <v>2014</v>
      </c>
      <c r="E67" t="s">
        <v>25</v>
      </c>
      <c r="F67" s="13">
        <v>222</v>
      </c>
    </row>
    <row r="68" spans="2:6" x14ac:dyDescent="0.25">
      <c r="B68" t="s">
        <v>10</v>
      </c>
      <c r="C68" s="6" t="s">
        <v>14</v>
      </c>
      <c r="D68">
        <v>2014</v>
      </c>
      <c r="E68" t="s">
        <v>25</v>
      </c>
      <c r="F68" s="13">
        <v>7781</v>
      </c>
    </row>
    <row r="69" spans="2:6" x14ac:dyDescent="0.25">
      <c r="B69" t="s">
        <v>6</v>
      </c>
      <c r="C69">
        <v>152</v>
      </c>
      <c r="D69">
        <v>2015</v>
      </c>
      <c r="E69" t="s">
        <v>11</v>
      </c>
      <c r="F69" s="13">
        <v>1431881.1</v>
      </c>
    </row>
    <row r="70" spans="2:6" x14ac:dyDescent="0.25">
      <c r="B70" t="s">
        <v>7</v>
      </c>
      <c r="C70">
        <v>148</v>
      </c>
      <c r="D70">
        <v>2015</v>
      </c>
      <c r="E70" t="s">
        <v>11</v>
      </c>
      <c r="F70" s="13">
        <v>2846208</v>
      </c>
    </row>
    <row r="71" spans="2:6" x14ac:dyDescent="0.25">
      <c r="B71" t="s">
        <v>8</v>
      </c>
      <c r="C71">
        <v>149</v>
      </c>
      <c r="D71">
        <v>2015</v>
      </c>
      <c r="E71" t="s">
        <v>11</v>
      </c>
      <c r="F71" s="13">
        <v>990286.5</v>
      </c>
    </row>
    <row r="72" spans="2:6" x14ac:dyDescent="0.25">
      <c r="B72" t="s">
        <v>9</v>
      </c>
      <c r="C72" s="6" t="s">
        <v>13</v>
      </c>
      <c r="D72">
        <v>2015</v>
      </c>
      <c r="E72" t="s">
        <v>11</v>
      </c>
      <c r="F72" s="13">
        <v>373</v>
      </c>
    </row>
    <row r="73" spans="2:6" x14ac:dyDescent="0.25">
      <c r="B73" t="s">
        <v>10</v>
      </c>
      <c r="C73" s="6" t="s">
        <v>14</v>
      </c>
      <c r="D73">
        <v>2015</v>
      </c>
      <c r="E73" t="s">
        <v>11</v>
      </c>
      <c r="F73" s="13">
        <v>9391</v>
      </c>
    </row>
    <row r="74" spans="2:6" x14ac:dyDescent="0.25">
      <c r="B74" t="s">
        <v>6</v>
      </c>
      <c r="C74">
        <v>152</v>
      </c>
      <c r="D74">
        <v>2015</v>
      </c>
      <c r="E74" t="s">
        <v>15</v>
      </c>
      <c r="F74" s="13">
        <v>1324627.2</v>
      </c>
    </row>
    <row r="75" spans="2:6" x14ac:dyDescent="0.25">
      <c r="B75" t="s">
        <v>7</v>
      </c>
      <c r="C75">
        <v>148</v>
      </c>
      <c r="D75">
        <v>2015</v>
      </c>
      <c r="E75" t="s">
        <v>15</v>
      </c>
      <c r="F75" s="13">
        <v>2831330.4</v>
      </c>
    </row>
    <row r="76" spans="2:6" x14ac:dyDescent="0.25">
      <c r="B76" t="s">
        <v>8</v>
      </c>
      <c r="C76">
        <v>149</v>
      </c>
      <c r="D76">
        <v>2015</v>
      </c>
      <c r="E76" t="s">
        <v>15</v>
      </c>
      <c r="F76" s="13">
        <v>195078</v>
      </c>
    </row>
    <row r="77" spans="2:6" x14ac:dyDescent="0.25">
      <c r="B77" t="s">
        <v>9</v>
      </c>
      <c r="C77" s="6" t="s">
        <v>13</v>
      </c>
      <c r="D77">
        <v>2015</v>
      </c>
      <c r="E77" t="s">
        <v>15</v>
      </c>
      <c r="F77" s="13">
        <v>306</v>
      </c>
    </row>
    <row r="78" spans="2:6" x14ac:dyDescent="0.25">
      <c r="B78" t="s">
        <v>10</v>
      </c>
      <c r="C78" s="6" t="s">
        <v>14</v>
      </c>
      <c r="D78">
        <v>2015</v>
      </c>
      <c r="E78" t="s">
        <v>15</v>
      </c>
      <c r="F78" s="13">
        <v>8137</v>
      </c>
    </row>
    <row r="79" spans="2:6" x14ac:dyDescent="0.25">
      <c r="B79" t="s">
        <v>6</v>
      </c>
      <c r="C79">
        <v>152</v>
      </c>
      <c r="D79">
        <v>2015</v>
      </c>
      <c r="E79" t="s">
        <v>16</v>
      </c>
      <c r="F79" s="13">
        <v>1345436.1</v>
      </c>
    </row>
    <row r="80" spans="2:6" x14ac:dyDescent="0.25">
      <c r="B80" t="s">
        <v>7</v>
      </c>
      <c r="C80">
        <v>148</v>
      </c>
      <c r="D80">
        <v>2015</v>
      </c>
      <c r="E80" t="s">
        <v>16</v>
      </c>
      <c r="F80" s="13">
        <v>3066092.4</v>
      </c>
    </row>
    <row r="81" spans="2:6" x14ac:dyDescent="0.25">
      <c r="B81" t="s">
        <v>8</v>
      </c>
      <c r="C81">
        <v>149</v>
      </c>
      <c r="D81">
        <v>2015</v>
      </c>
      <c r="E81" t="s">
        <v>16</v>
      </c>
      <c r="F81" s="13">
        <v>157204.5</v>
      </c>
    </row>
    <row r="82" spans="2:6" x14ac:dyDescent="0.25">
      <c r="B82" t="s">
        <v>9</v>
      </c>
      <c r="C82" s="6" t="s">
        <v>13</v>
      </c>
      <c r="D82">
        <v>2015</v>
      </c>
      <c r="E82" t="s">
        <v>16</v>
      </c>
      <c r="F82" s="13">
        <v>318</v>
      </c>
    </row>
    <row r="83" spans="2:6" x14ac:dyDescent="0.25">
      <c r="B83" t="s">
        <v>10</v>
      </c>
      <c r="C83" s="6" t="s">
        <v>14</v>
      </c>
      <c r="D83">
        <v>2015</v>
      </c>
      <c r="E83" t="s">
        <v>16</v>
      </c>
      <c r="F83" s="13">
        <v>8272</v>
      </c>
    </row>
    <row r="84" spans="2:6" x14ac:dyDescent="0.25">
      <c r="B84" t="s">
        <v>6</v>
      </c>
      <c r="C84">
        <v>152</v>
      </c>
      <c r="D84">
        <v>2015</v>
      </c>
      <c r="E84" t="s">
        <v>17</v>
      </c>
      <c r="F84" s="13">
        <v>2080829.7</v>
      </c>
    </row>
    <row r="85" spans="2:6" x14ac:dyDescent="0.25">
      <c r="B85" t="s">
        <v>7</v>
      </c>
      <c r="C85">
        <v>148</v>
      </c>
      <c r="D85">
        <v>2015</v>
      </c>
      <c r="E85" t="s">
        <v>17</v>
      </c>
      <c r="F85" s="13">
        <v>1537687.2</v>
      </c>
    </row>
    <row r="86" spans="2:6" x14ac:dyDescent="0.25">
      <c r="B86" t="s">
        <v>8</v>
      </c>
      <c r="C86">
        <v>149</v>
      </c>
      <c r="D86">
        <v>2015</v>
      </c>
      <c r="E86" t="s">
        <v>17</v>
      </c>
      <c r="F86" s="13">
        <v>129817.5</v>
      </c>
    </row>
    <row r="87" spans="2:6" x14ac:dyDescent="0.25">
      <c r="B87" t="s">
        <v>9</v>
      </c>
      <c r="C87" s="6" t="s">
        <v>13</v>
      </c>
      <c r="D87">
        <v>2015</v>
      </c>
      <c r="E87" t="s">
        <v>17</v>
      </c>
      <c r="F87" s="13">
        <v>327</v>
      </c>
    </row>
    <row r="88" spans="2:6" x14ac:dyDescent="0.25">
      <c r="B88" t="s">
        <v>10</v>
      </c>
      <c r="C88" s="6" t="s">
        <v>14</v>
      </c>
      <c r="D88">
        <v>2015</v>
      </c>
      <c r="E88" t="s">
        <v>17</v>
      </c>
      <c r="F88" s="13">
        <v>9971</v>
      </c>
    </row>
    <row r="89" spans="2:6" x14ac:dyDescent="0.25">
      <c r="B89" t="s">
        <v>6</v>
      </c>
      <c r="C89">
        <v>152</v>
      </c>
      <c r="D89">
        <v>2015</v>
      </c>
      <c r="E89" t="s">
        <v>18</v>
      </c>
      <c r="F89" s="13">
        <v>2269438.2000000002</v>
      </c>
    </row>
    <row r="90" spans="2:6" x14ac:dyDescent="0.25">
      <c r="B90" t="s">
        <v>7</v>
      </c>
      <c r="C90">
        <v>148</v>
      </c>
      <c r="D90">
        <v>2015</v>
      </c>
      <c r="E90" t="s">
        <v>18</v>
      </c>
      <c r="F90" s="13">
        <v>1965984</v>
      </c>
    </row>
    <row r="91" spans="2:6" x14ac:dyDescent="0.25">
      <c r="B91" t="s">
        <v>8</v>
      </c>
      <c r="C91">
        <v>149</v>
      </c>
      <c r="D91">
        <v>2015</v>
      </c>
      <c r="E91" t="s">
        <v>18</v>
      </c>
      <c r="F91" s="13">
        <v>130565</v>
      </c>
    </row>
    <row r="92" spans="2:6" x14ac:dyDescent="0.25">
      <c r="B92" t="s">
        <v>9</v>
      </c>
      <c r="C92" s="6" t="s">
        <v>13</v>
      </c>
      <c r="D92">
        <v>2015</v>
      </c>
      <c r="E92" t="s">
        <v>18</v>
      </c>
      <c r="F92" s="13">
        <v>324</v>
      </c>
    </row>
    <row r="93" spans="2:6" x14ac:dyDescent="0.25">
      <c r="B93" t="s">
        <v>10</v>
      </c>
      <c r="C93" s="6" t="s">
        <v>14</v>
      </c>
      <c r="D93">
        <v>2015</v>
      </c>
      <c r="E93" t="s">
        <v>18</v>
      </c>
      <c r="F93" s="13">
        <v>24387</v>
      </c>
    </row>
    <row r="94" spans="2:6" x14ac:dyDescent="0.25">
      <c r="B94" t="s">
        <v>6</v>
      </c>
      <c r="C94">
        <v>152</v>
      </c>
      <c r="D94">
        <v>2015</v>
      </c>
      <c r="E94" t="s">
        <v>19</v>
      </c>
      <c r="F94" s="13">
        <v>2205219.6</v>
      </c>
    </row>
    <row r="95" spans="2:6" x14ac:dyDescent="0.25">
      <c r="B95" t="s">
        <v>7</v>
      </c>
      <c r="C95">
        <v>148</v>
      </c>
      <c r="D95">
        <v>2015</v>
      </c>
      <c r="E95" t="s">
        <v>19</v>
      </c>
      <c r="F95" s="13">
        <v>2233581.6</v>
      </c>
    </row>
    <row r="96" spans="2:6" x14ac:dyDescent="0.25">
      <c r="B96" t="s">
        <v>8</v>
      </c>
      <c r="C96">
        <v>149</v>
      </c>
      <c r="D96">
        <v>2015</v>
      </c>
      <c r="E96" t="s">
        <v>19</v>
      </c>
      <c r="F96" s="13">
        <v>0</v>
      </c>
    </row>
    <row r="97" spans="2:6" x14ac:dyDescent="0.25">
      <c r="B97" t="s">
        <v>9</v>
      </c>
      <c r="C97" s="6" t="s">
        <v>13</v>
      </c>
      <c r="D97">
        <v>2015</v>
      </c>
      <c r="E97" t="s">
        <v>19</v>
      </c>
      <c r="F97" s="13">
        <v>359</v>
      </c>
    </row>
    <row r="98" spans="2:6" x14ac:dyDescent="0.25">
      <c r="B98" t="s">
        <v>10</v>
      </c>
      <c r="C98" s="6" t="s">
        <v>14</v>
      </c>
      <c r="D98">
        <v>2015</v>
      </c>
      <c r="E98" t="s">
        <v>19</v>
      </c>
      <c r="F98" s="13">
        <v>24387</v>
      </c>
    </row>
    <row r="99" spans="2:6" x14ac:dyDescent="0.25">
      <c r="B99" t="s">
        <v>6</v>
      </c>
      <c r="C99">
        <v>152</v>
      </c>
      <c r="D99">
        <v>2015</v>
      </c>
      <c r="E99" t="s">
        <v>20</v>
      </c>
      <c r="F99" s="13">
        <v>2490934.5</v>
      </c>
    </row>
    <row r="100" spans="2:6" x14ac:dyDescent="0.25">
      <c r="B100" t="s">
        <v>7</v>
      </c>
      <c r="C100">
        <v>148</v>
      </c>
      <c r="D100">
        <v>2015</v>
      </c>
      <c r="E100" t="s">
        <v>20</v>
      </c>
      <c r="F100" s="13">
        <v>3818806.8</v>
      </c>
    </row>
    <row r="101" spans="2:6" x14ac:dyDescent="0.25">
      <c r="B101" t="s">
        <v>8</v>
      </c>
      <c r="C101">
        <v>149</v>
      </c>
      <c r="D101">
        <v>2015</v>
      </c>
      <c r="E101" t="s">
        <v>20</v>
      </c>
      <c r="F101" s="13">
        <v>0</v>
      </c>
    </row>
    <row r="102" spans="2:6" x14ac:dyDescent="0.25">
      <c r="B102" t="s">
        <v>9</v>
      </c>
      <c r="C102" s="6" t="s">
        <v>13</v>
      </c>
      <c r="D102">
        <v>2015</v>
      </c>
      <c r="E102" t="s">
        <v>20</v>
      </c>
      <c r="F102" s="13">
        <v>337</v>
      </c>
    </row>
    <row r="103" spans="2:6" x14ac:dyDescent="0.25">
      <c r="B103" t="s">
        <v>10</v>
      </c>
      <c r="C103" s="6" t="s">
        <v>14</v>
      </c>
      <c r="D103">
        <v>2015</v>
      </c>
      <c r="E103" t="s">
        <v>20</v>
      </c>
      <c r="F103" s="13">
        <v>192000</v>
      </c>
    </row>
    <row r="104" spans="2:6" x14ac:dyDescent="0.25">
      <c r="B104" t="s">
        <v>6</v>
      </c>
      <c r="C104">
        <v>152</v>
      </c>
      <c r="D104">
        <v>2015</v>
      </c>
      <c r="E104" t="s">
        <v>21</v>
      </c>
      <c r="F104" s="13">
        <v>2231341.2000000002</v>
      </c>
    </row>
    <row r="105" spans="2:6" x14ac:dyDescent="0.25">
      <c r="B105" t="s">
        <v>7</v>
      </c>
      <c r="C105">
        <v>148</v>
      </c>
      <c r="D105">
        <v>2015</v>
      </c>
      <c r="E105" t="s">
        <v>21</v>
      </c>
      <c r="F105" s="13">
        <v>3964564.8</v>
      </c>
    </row>
    <row r="106" spans="2:6" x14ac:dyDescent="0.25">
      <c r="B106" t="s">
        <v>8</v>
      </c>
      <c r="C106">
        <v>149</v>
      </c>
      <c r="D106">
        <v>2015</v>
      </c>
      <c r="E106" t="s">
        <v>21</v>
      </c>
      <c r="F106" s="13">
        <v>1305174</v>
      </c>
    </row>
    <row r="107" spans="2:6" x14ac:dyDescent="0.25">
      <c r="B107" t="s">
        <v>9</v>
      </c>
      <c r="C107" s="6" t="s">
        <v>13</v>
      </c>
      <c r="D107">
        <v>2015</v>
      </c>
      <c r="E107" t="s">
        <v>21</v>
      </c>
      <c r="F107" s="13">
        <v>354</v>
      </c>
    </row>
    <row r="108" spans="2:6" x14ac:dyDescent="0.25">
      <c r="B108" t="s">
        <v>10</v>
      </c>
      <c r="C108" s="6" t="s">
        <v>14</v>
      </c>
      <c r="D108">
        <v>2015</v>
      </c>
      <c r="E108" t="s">
        <v>21</v>
      </c>
      <c r="F108" s="13">
        <v>6000</v>
      </c>
    </row>
    <row r="109" spans="2:6" x14ac:dyDescent="0.25">
      <c r="B109" t="s">
        <v>6</v>
      </c>
      <c r="C109">
        <v>152</v>
      </c>
      <c r="D109">
        <v>2015</v>
      </c>
      <c r="E109" t="s">
        <v>22</v>
      </c>
      <c r="F109" s="13">
        <v>1739980.8</v>
      </c>
    </row>
    <row r="110" spans="2:6" x14ac:dyDescent="0.25">
      <c r="B110" t="s">
        <v>7</v>
      </c>
      <c r="C110">
        <v>148</v>
      </c>
      <c r="D110">
        <v>2015</v>
      </c>
      <c r="E110" t="s">
        <v>22</v>
      </c>
      <c r="F110" s="13">
        <v>4521164.4000000004</v>
      </c>
    </row>
    <row r="111" spans="2:6" x14ac:dyDescent="0.25">
      <c r="B111" t="s">
        <v>8</v>
      </c>
      <c r="C111">
        <v>149</v>
      </c>
      <c r="D111">
        <v>2015</v>
      </c>
      <c r="E111" t="s">
        <v>22</v>
      </c>
      <c r="F111" s="13">
        <v>2435950.5</v>
      </c>
    </row>
    <row r="112" spans="2:6" x14ac:dyDescent="0.25">
      <c r="B112" t="s">
        <v>9</v>
      </c>
      <c r="C112" s="6" t="s">
        <v>13</v>
      </c>
      <c r="D112">
        <v>2015</v>
      </c>
      <c r="E112" t="s">
        <v>22</v>
      </c>
      <c r="F112" s="13">
        <v>310</v>
      </c>
    </row>
    <row r="113" spans="2:6" x14ac:dyDescent="0.25">
      <c r="B113" t="s">
        <v>10</v>
      </c>
      <c r="C113" s="6" t="s">
        <v>14</v>
      </c>
      <c r="D113">
        <v>2015</v>
      </c>
      <c r="E113" t="s">
        <v>22</v>
      </c>
      <c r="F113" s="13">
        <v>6000</v>
      </c>
    </row>
    <row r="114" spans="2:6" x14ac:dyDescent="0.25">
      <c r="B114" t="s">
        <v>6</v>
      </c>
      <c r="C114">
        <v>152</v>
      </c>
      <c r="D114">
        <v>2015</v>
      </c>
      <c r="E114" t="s">
        <v>23</v>
      </c>
      <c r="F114" s="13">
        <v>2534075</v>
      </c>
    </row>
    <row r="115" spans="2:6" x14ac:dyDescent="0.25">
      <c r="B115" t="s">
        <v>7</v>
      </c>
      <c r="C115">
        <v>148</v>
      </c>
      <c r="D115">
        <v>2015</v>
      </c>
      <c r="E115" t="s">
        <v>23</v>
      </c>
      <c r="F115" s="13">
        <v>3983301.6</v>
      </c>
    </row>
    <row r="116" spans="2:6" x14ac:dyDescent="0.25">
      <c r="B116" t="s">
        <v>8</v>
      </c>
      <c r="C116">
        <v>149</v>
      </c>
      <c r="D116">
        <v>2015</v>
      </c>
      <c r="E116" t="s">
        <v>23</v>
      </c>
      <c r="F116" s="13">
        <v>675351</v>
      </c>
    </row>
    <row r="117" spans="2:6" x14ac:dyDescent="0.25">
      <c r="B117" t="s">
        <v>9</v>
      </c>
      <c r="C117" s="6" t="s">
        <v>13</v>
      </c>
      <c r="D117">
        <v>2015</v>
      </c>
      <c r="E117" t="s">
        <v>23</v>
      </c>
      <c r="F117" s="13">
        <v>324</v>
      </c>
    </row>
    <row r="118" spans="2:6" x14ac:dyDescent="0.25">
      <c r="B118" t="s">
        <v>10</v>
      </c>
      <c r="C118" s="6" t="s">
        <v>14</v>
      </c>
      <c r="D118">
        <v>2015</v>
      </c>
      <c r="E118" t="s">
        <v>23</v>
      </c>
      <c r="F118" s="13">
        <v>73978</v>
      </c>
    </row>
    <row r="119" spans="2:6" x14ac:dyDescent="0.25">
      <c r="B119" t="s">
        <v>6</v>
      </c>
      <c r="C119">
        <v>152</v>
      </c>
      <c r="D119">
        <v>2015</v>
      </c>
      <c r="E119" t="s">
        <v>24</v>
      </c>
      <c r="F119" s="13">
        <v>1765078.2</v>
      </c>
    </row>
    <row r="120" spans="2:6" x14ac:dyDescent="0.25">
      <c r="B120" t="s">
        <v>7</v>
      </c>
      <c r="C120">
        <v>148</v>
      </c>
      <c r="D120">
        <v>2015</v>
      </c>
      <c r="E120" t="s">
        <v>24</v>
      </c>
      <c r="F120" s="13">
        <v>3716929.2</v>
      </c>
    </row>
    <row r="121" spans="2:6" x14ac:dyDescent="0.25">
      <c r="B121" t="s">
        <v>8</v>
      </c>
      <c r="C121">
        <v>149</v>
      </c>
      <c r="D121">
        <v>2015</v>
      </c>
      <c r="E121" t="s">
        <v>24</v>
      </c>
      <c r="F121" s="13">
        <v>912517.5</v>
      </c>
    </row>
    <row r="122" spans="2:6" x14ac:dyDescent="0.25">
      <c r="B122" t="s">
        <v>9</v>
      </c>
      <c r="C122" s="6" t="s">
        <v>13</v>
      </c>
      <c r="D122">
        <v>2015</v>
      </c>
      <c r="E122" t="s">
        <v>24</v>
      </c>
      <c r="F122" s="13">
        <v>314</v>
      </c>
    </row>
    <row r="123" spans="2:6" x14ac:dyDescent="0.25">
      <c r="B123" t="s">
        <v>10</v>
      </c>
      <c r="C123" s="6" t="s">
        <v>14</v>
      </c>
      <c r="D123">
        <v>2015</v>
      </c>
      <c r="E123" t="s">
        <v>24</v>
      </c>
      <c r="F123" s="13">
        <v>8419</v>
      </c>
    </row>
    <row r="124" spans="2:6" x14ac:dyDescent="0.25">
      <c r="B124" t="s">
        <v>6</v>
      </c>
      <c r="C124">
        <v>152</v>
      </c>
      <c r="D124">
        <v>2015</v>
      </c>
      <c r="E124" t="s">
        <v>25</v>
      </c>
      <c r="F124" s="13">
        <v>1901989.7</v>
      </c>
    </row>
    <row r="125" spans="2:6" x14ac:dyDescent="0.25">
      <c r="B125" t="s">
        <v>7</v>
      </c>
      <c r="C125">
        <v>148</v>
      </c>
      <c r="D125">
        <v>2015</v>
      </c>
      <c r="E125" t="s">
        <v>25</v>
      </c>
      <c r="F125" s="13">
        <v>2053311.6</v>
      </c>
    </row>
    <row r="126" spans="2:6" x14ac:dyDescent="0.25">
      <c r="B126" t="s">
        <v>8</v>
      </c>
      <c r="C126">
        <v>149</v>
      </c>
      <c r="D126">
        <v>2015</v>
      </c>
      <c r="E126" t="s">
        <v>25</v>
      </c>
      <c r="F126" s="13">
        <v>728596.5</v>
      </c>
    </row>
    <row r="127" spans="2:6" x14ac:dyDescent="0.25">
      <c r="B127" t="s">
        <v>9</v>
      </c>
      <c r="C127" s="6" t="s">
        <v>13</v>
      </c>
      <c r="D127">
        <v>2015</v>
      </c>
      <c r="E127" t="s">
        <v>25</v>
      </c>
      <c r="F127" s="13">
        <v>268</v>
      </c>
    </row>
    <row r="128" spans="2:6" x14ac:dyDescent="0.25">
      <c r="B128" t="s">
        <v>10</v>
      </c>
      <c r="C128" s="6" t="s">
        <v>14</v>
      </c>
      <c r="D128">
        <v>2015</v>
      </c>
      <c r="E128" t="s">
        <v>25</v>
      </c>
      <c r="F128" s="13">
        <v>6000</v>
      </c>
    </row>
    <row r="129" spans="2:6" x14ac:dyDescent="0.25">
      <c r="B129" t="s">
        <v>6</v>
      </c>
      <c r="C129">
        <v>152</v>
      </c>
      <c r="D129">
        <v>2016</v>
      </c>
      <c r="E129" t="s">
        <v>11</v>
      </c>
      <c r="F129" s="9">
        <v>2059932.6</v>
      </c>
    </row>
    <row r="130" spans="2:6" x14ac:dyDescent="0.25">
      <c r="B130" t="s">
        <v>7</v>
      </c>
      <c r="C130">
        <v>148</v>
      </c>
      <c r="D130">
        <v>2016</v>
      </c>
      <c r="E130" t="s">
        <v>11</v>
      </c>
      <c r="F130" s="9">
        <v>3473901.6</v>
      </c>
    </row>
    <row r="131" spans="2:6" x14ac:dyDescent="0.25">
      <c r="B131" t="s">
        <v>8</v>
      </c>
      <c r="C131">
        <v>149</v>
      </c>
      <c r="D131">
        <v>2016</v>
      </c>
      <c r="E131" t="s">
        <v>11</v>
      </c>
      <c r="F131" s="9">
        <v>1472086.5</v>
      </c>
    </row>
    <row r="132" spans="2:6" x14ac:dyDescent="0.25">
      <c r="B132" t="s">
        <v>9</v>
      </c>
      <c r="C132" s="6" t="s">
        <v>13</v>
      </c>
      <c r="D132">
        <v>2016</v>
      </c>
      <c r="E132" t="s">
        <v>11</v>
      </c>
      <c r="F132" s="9">
        <v>283</v>
      </c>
    </row>
    <row r="133" spans="2:6" x14ac:dyDescent="0.25">
      <c r="B133" t="s">
        <v>10</v>
      </c>
      <c r="C133" s="6" t="s">
        <v>14</v>
      </c>
      <c r="D133">
        <v>2016</v>
      </c>
      <c r="E133" t="s">
        <v>11</v>
      </c>
      <c r="F133" s="9">
        <v>9081</v>
      </c>
    </row>
    <row r="134" spans="2:6" x14ac:dyDescent="0.25">
      <c r="B134" t="s">
        <v>6</v>
      </c>
      <c r="C134">
        <v>152</v>
      </c>
      <c r="D134">
        <v>2016</v>
      </c>
      <c r="E134" t="s">
        <v>15</v>
      </c>
      <c r="F134" s="9">
        <v>2001564</v>
      </c>
    </row>
    <row r="135" spans="2:6" x14ac:dyDescent="0.25">
      <c r="B135" t="s">
        <v>7</v>
      </c>
      <c r="C135">
        <v>148</v>
      </c>
      <c r="D135">
        <v>2016</v>
      </c>
      <c r="E135" t="s">
        <v>15</v>
      </c>
      <c r="F135" s="9">
        <v>3890732.4</v>
      </c>
    </row>
    <row r="136" spans="2:6" x14ac:dyDescent="0.25">
      <c r="B136" t="s">
        <v>8</v>
      </c>
      <c r="C136">
        <v>149</v>
      </c>
      <c r="D136">
        <v>2016</v>
      </c>
      <c r="E136" t="s">
        <v>15</v>
      </c>
      <c r="F136" s="9">
        <v>2242846.5</v>
      </c>
    </row>
    <row r="137" spans="2:6" x14ac:dyDescent="0.25">
      <c r="B137" t="s">
        <v>9</v>
      </c>
      <c r="C137" s="6" t="s">
        <v>13</v>
      </c>
      <c r="D137">
        <v>2016</v>
      </c>
      <c r="E137" t="s">
        <v>15</v>
      </c>
      <c r="F137" s="9">
        <v>281</v>
      </c>
    </row>
    <row r="138" spans="2:6" x14ac:dyDescent="0.25">
      <c r="B138" t="s">
        <v>10</v>
      </c>
      <c r="C138" s="6" t="s">
        <v>14</v>
      </c>
      <c r="D138">
        <v>2016</v>
      </c>
      <c r="E138" t="s">
        <v>15</v>
      </c>
      <c r="F138" s="9">
        <v>5334</v>
      </c>
    </row>
    <row r="139" spans="2:6" x14ac:dyDescent="0.25">
      <c r="B139" t="s">
        <v>6</v>
      </c>
      <c r="C139">
        <v>152</v>
      </c>
      <c r="D139">
        <v>2016</v>
      </c>
      <c r="E139" t="s">
        <v>16</v>
      </c>
      <c r="F139" s="9">
        <v>1711395</v>
      </c>
    </row>
    <row r="140" spans="2:6" x14ac:dyDescent="0.25">
      <c r="B140" t="s">
        <v>7</v>
      </c>
      <c r="C140">
        <v>148</v>
      </c>
      <c r="D140">
        <v>2016</v>
      </c>
      <c r="E140" t="s">
        <v>16</v>
      </c>
      <c r="F140" s="9">
        <v>4845314.4000000004</v>
      </c>
    </row>
    <row r="141" spans="2:6" x14ac:dyDescent="0.25">
      <c r="B141" t="s">
        <v>8</v>
      </c>
      <c r="C141">
        <v>149</v>
      </c>
      <c r="D141">
        <v>2016</v>
      </c>
      <c r="E141" t="s">
        <v>16</v>
      </c>
      <c r="F141" s="9">
        <v>2479796.5</v>
      </c>
    </row>
    <row r="142" spans="2:6" x14ac:dyDescent="0.25">
      <c r="B142" t="s">
        <v>9</v>
      </c>
      <c r="C142" s="6" t="s">
        <v>13</v>
      </c>
      <c r="D142">
        <v>2016</v>
      </c>
      <c r="E142" t="s">
        <v>16</v>
      </c>
      <c r="F142" s="9">
        <v>305</v>
      </c>
    </row>
    <row r="143" spans="2:6" x14ac:dyDescent="0.25">
      <c r="B143" t="s">
        <v>10</v>
      </c>
      <c r="C143" s="6" t="s">
        <v>14</v>
      </c>
      <c r="D143">
        <v>2016</v>
      </c>
      <c r="E143" t="s">
        <v>16</v>
      </c>
      <c r="F143" s="9">
        <v>6553</v>
      </c>
    </row>
    <row r="144" spans="2:6" x14ac:dyDescent="0.25">
      <c r="B144" t="s">
        <v>6</v>
      </c>
      <c r="C144">
        <v>152</v>
      </c>
      <c r="D144">
        <v>2016</v>
      </c>
      <c r="E144" t="s">
        <v>17</v>
      </c>
      <c r="F144" s="9">
        <v>1408932.9</v>
      </c>
    </row>
    <row r="145" spans="2:6" x14ac:dyDescent="0.25">
      <c r="B145" t="s">
        <v>7</v>
      </c>
      <c r="C145">
        <v>148</v>
      </c>
      <c r="D145">
        <v>2016</v>
      </c>
      <c r="E145" t="s">
        <v>17</v>
      </c>
      <c r="F145" s="9">
        <v>4015288.8</v>
      </c>
    </row>
    <row r="146" spans="2:6" x14ac:dyDescent="0.25">
      <c r="B146" t="s">
        <v>8</v>
      </c>
      <c r="C146">
        <v>149</v>
      </c>
      <c r="D146">
        <v>2016</v>
      </c>
      <c r="E146" t="s">
        <v>17</v>
      </c>
      <c r="F146" s="9">
        <v>1718587.5</v>
      </c>
    </row>
    <row r="147" spans="2:6" x14ac:dyDescent="0.25">
      <c r="B147" t="s">
        <v>9</v>
      </c>
      <c r="C147" s="6" t="s">
        <v>13</v>
      </c>
      <c r="D147">
        <v>2016</v>
      </c>
      <c r="E147" t="s">
        <v>17</v>
      </c>
      <c r="F147" s="9">
        <v>317</v>
      </c>
    </row>
    <row r="148" spans="2:6" x14ac:dyDescent="0.25">
      <c r="B148" t="s">
        <v>10</v>
      </c>
      <c r="C148" s="6" t="s">
        <v>14</v>
      </c>
      <c r="D148">
        <v>2016</v>
      </c>
      <c r="E148" t="s">
        <v>17</v>
      </c>
      <c r="F148" s="9">
        <v>3103</v>
      </c>
    </row>
    <row r="149" spans="2:6" x14ac:dyDescent="0.25">
      <c r="B149" t="s">
        <v>6</v>
      </c>
      <c r="C149">
        <v>152</v>
      </c>
      <c r="D149">
        <v>2016</v>
      </c>
      <c r="E149" t="s">
        <v>18</v>
      </c>
      <c r="F149" s="9">
        <v>636689.69999999995</v>
      </c>
    </row>
    <row r="150" spans="2:6" x14ac:dyDescent="0.25">
      <c r="B150" t="s">
        <v>7</v>
      </c>
      <c r="C150">
        <v>148</v>
      </c>
      <c r="D150">
        <v>2016</v>
      </c>
      <c r="E150" t="s">
        <v>18</v>
      </c>
      <c r="F150" s="9">
        <v>3267267.6</v>
      </c>
    </row>
    <row r="151" spans="2:6" x14ac:dyDescent="0.25">
      <c r="B151" t="s">
        <v>8</v>
      </c>
      <c r="C151">
        <v>149</v>
      </c>
      <c r="D151">
        <v>2016</v>
      </c>
      <c r="E151" t="s">
        <v>18</v>
      </c>
      <c r="F151" s="9">
        <v>278616</v>
      </c>
    </row>
    <row r="152" spans="2:6" x14ac:dyDescent="0.25">
      <c r="B152" t="s">
        <v>9</v>
      </c>
      <c r="C152" s="6" t="s">
        <v>13</v>
      </c>
      <c r="D152">
        <v>2016</v>
      </c>
      <c r="E152" t="s">
        <v>18</v>
      </c>
      <c r="F152" s="9">
        <v>366</v>
      </c>
    </row>
    <row r="153" spans="2:6" x14ac:dyDescent="0.25">
      <c r="B153" t="s">
        <v>10</v>
      </c>
      <c r="C153" s="6" t="s">
        <v>14</v>
      </c>
      <c r="D153">
        <v>2016</v>
      </c>
      <c r="E153" t="s">
        <v>18</v>
      </c>
      <c r="F153" s="9">
        <v>12000</v>
      </c>
    </row>
    <row r="154" spans="2:6" x14ac:dyDescent="0.25">
      <c r="B154" t="s">
        <v>6</v>
      </c>
      <c r="C154">
        <v>152</v>
      </c>
      <c r="D154">
        <v>2016</v>
      </c>
      <c r="E154" t="s">
        <v>19</v>
      </c>
      <c r="F154" s="9">
        <v>155704</v>
      </c>
    </row>
    <row r="155" spans="2:6" x14ac:dyDescent="0.25">
      <c r="B155" t="s">
        <v>7</v>
      </c>
      <c r="C155">
        <v>148</v>
      </c>
      <c r="D155">
        <v>2016</v>
      </c>
      <c r="E155" t="s">
        <v>19</v>
      </c>
      <c r="F155" s="9">
        <v>3747562</v>
      </c>
    </row>
    <row r="156" spans="2:6" x14ac:dyDescent="0.25">
      <c r="B156" t="s">
        <v>8</v>
      </c>
      <c r="C156">
        <v>149</v>
      </c>
      <c r="D156">
        <v>2016</v>
      </c>
      <c r="E156" t="s">
        <v>19</v>
      </c>
      <c r="F156" s="9">
        <v>79354</v>
      </c>
    </row>
    <row r="157" spans="2:6" x14ac:dyDescent="0.25">
      <c r="B157" t="s">
        <v>9</v>
      </c>
      <c r="C157" s="6" t="s">
        <v>13</v>
      </c>
      <c r="D157">
        <v>2016</v>
      </c>
      <c r="E157" t="s">
        <v>19</v>
      </c>
      <c r="F157" s="9">
        <v>335</v>
      </c>
    </row>
    <row r="158" spans="2:6" x14ac:dyDescent="0.25">
      <c r="B158" t="s">
        <v>10</v>
      </c>
      <c r="C158" s="6" t="s">
        <v>14</v>
      </c>
      <c r="D158">
        <v>2016</v>
      </c>
      <c r="E158" t="s">
        <v>19</v>
      </c>
      <c r="F158" s="9">
        <v>6000</v>
      </c>
    </row>
    <row r="159" spans="2:6" x14ac:dyDescent="0.25">
      <c r="B159" t="s">
        <v>6</v>
      </c>
      <c r="C159">
        <v>152</v>
      </c>
      <c r="D159">
        <v>2016</v>
      </c>
      <c r="E159" t="s">
        <v>20</v>
      </c>
      <c r="F159" s="9">
        <v>1369836.7</v>
      </c>
    </row>
    <row r="160" spans="2:6" x14ac:dyDescent="0.25">
      <c r="B160" t="s">
        <v>7</v>
      </c>
      <c r="C160">
        <v>148</v>
      </c>
      <c r="D160">
        <v>2016</v>
      </c>
      <c r="E160" t="s">
        <v>20</v>
      </c>
      <c r="F160" s="9">
        <v>2114408.4</v>
      </c>
    </row>
    <row r="161" spans="2:6" x14ac:dyDescent="0.25">
      <c r="B161" t="s">
        <v>8</v>
      </c>
      <c r="C161">
        <v>149</v>
      </c>
      <c r="D161">
        <v>2016</v>
      </c>
      <c r="E161" t="s">
        <v>20</v>
      </c>
      <c r="F161" s="9">
        <v>611262</v>
      </c>
    </row>
    <row r="162" spans="2:6" x14ac:dyDescent="0.25">
      <c r="B162" t="s">
        <v>9</v>
      </c>
      <c r="C162" s="6" t="s">
        <v>13</v>
      </c>
      <c r="D162">
        <v>2016</v>
      </c>
      <c r="E162" t="s">
        <v>20</v>
      </c>
      <c r="F162" s="9">
        <v>336</v>
      </c>
    </row>
    <row r="163" spans="2:6" x14ac:dyDescent="0.25">
      <c r="B163" t="s">
        <v>10</v>
      </c>
      <c r="C163" s="6" t="s">
        <v>14</v>
      </c>
      <c r="D163">
        <v>2016</v>
      </c>
      <c r="E163" t="s">
        <v>20</v>
      </c>
      <c r="F163" s="9">
        <v>6000</v>
      </c>
    </row>
    <row r="164" spans="2:6" x14ac:dyDescent="0.25">
      <c r="B164" t="s">
        <v>6</v>
      </c>
      <c r="C164">
        <v>152</v>
      </c>
      <c r="D164">
        <v>2016</v>
      </c>
      <c r="E164" t="s">
        <v>21</v>
      </c>
      <c r="F164" s="9">
        <v>1895721.3</v>
      </c>
    </row>
    <row r="165" spans="2:6" x14ac:dyDescent="0.25">
      <c r="B165" t="s">
        <v>7</v>
      </c>
      <c r="C165">
        <v>148</v>
      </c>
      <c r="D165">
        <v>2016</v>
      </c>
      <c r="E165" t="s">
        <v>21</v>
      </c>
      <c r="F165" s="9">
        <v>0</v>
      </c>
    </row>
    <row r="166" spans="2:6" x14ac:dyDescent="0.25">
      <c r="B166" t="s">
        <v>8</v>
      </c>
      <c r="C166">
        <v>149</v>
      </c>
      <c r="D166">
        <v>2016</v>
      </c>
      <c r="E166" t="s">
        <v>21</v>
      </c>
      <c r="F166" s="9">
        <v>2435094</v>
      </c>
    </row>
    <row r="167" spans="2:6" x14ac:dyDescent="0.25">
      <c r="B167" t="s">
        <v>9</v>
      </c>
      <c r="C167" s="6" t="s">
        <v>13</v>
      </c>
      <c r="D167">
        <v>2016</v>
      </c>
      <c r="E167" t="s">
        <v>21</v>
      </c>
      <c r="F167" s="9">
        <v>386</v>
      </c>
    </row>
    <row r="168" spans="2:6" x14ac:dyDescent="0.25">
      <c r="B168" t="s">
        <v>10</v>
      </c>
      <c r="C168" s="6" t="s">
        <v>14</v>
      </c>
      <c r="D168">
        <v>2016</v>
      </c>
      <c r="E168" t="s">
        <v>21</v>
      </c>
      <c r="F168" s="9">
        <v>5043</v>
      </c>
    </row>
    <row r="169" spans="2:6" x14ac:dyDescent="0.25">
      <c r="B169" t="s">
        <v>6</v>
      </c>
      <c r="C169">
        <v>152</v>
      </c>
      <c r="D169">
        <v>2016</v>
      </c>
      <c r="E169" t="s">
        <v>22</v>
      </c>
      <c r="F169" s="9">
        <v>1196250.3</v>
      </c>
    </row>
    <row r="170" spans="2:6" x14ac:dyDescent="0.25">
      <c r="B170" t="s">
        <v>7</v>
      </c>
      <c r="C170">
        <v>148</v>
      </c>
      <c r="D170">
        <v>2016</v>
      </c>
      <c r="E170" t="s">
        <v>22</v>
      </c>
      <c r="F170" s="9">
        <v>1672218</v>
      </c>
    </row>
    <row r="171" spans="2:6" x14ac:dyDescent="0.25">
      <c r="B171" t="s">
        <v>8</v>
      </c>
      <c r="C171">
        <v>149</v>
      </c>
      <c r="D171">
        <v>2016</v>
      </c>
      <c r="E171" t="s">
        <v>22</v>
      </c>
      <c r="F171" s="9">
        <v>1349789.86</v>
      </c>
    </row>
    <row r="172" spans="2:6" x14ac:dyDescent="0.25">
      <c r="B172" t="s">
        <v>9</v>
      </c>
      <c r="C172" s="6" t="s">
        <v>13</v>
      </c>
      <c r="D172">
        <v>2016</v>
      </c>
      <c r="E172" t="s">
        <v>22</v>
      </c>
      <c r="F172" s="9">
        <v>380</v>
      </c>
    </row>
    <row r="173" spans="2:6" x14ac:dyDescent="0.25">
      <c r="B173" t="s">
        <v>10</v>
      </c>
      <c r="C173" s="6" t="s">
        <v>14</v>
      </c>
      <c r="D173">
        <v>2016</v>
      </c>
      <c r="E173" t="s">
        <v>22</v>
      </c>
      <c r="F173" s="9">
        <v>5565</v>
      </c>
    </row>
    <row r="174" spans="2:6" x14ac:dyDescent="0.25">
      <c r="B174" t="s">
        <v>6</v>
      </c>
      <c r="C174">
        <v>152</v>
      </c>
      <c r="D174">
        <v>2016</v>
      </c>
      <c r="E174" t="s">
        <v>23</v>
      </c>
      <c r="F174" s="9">
        <v>467391.6</v>
      </c>
    </row>
    <row r="175" spans="2:6" x14ac:dyDescent="0.25">
      <c r="B175" t="s">
        <v>7</v>
      </c>
      <c r="C175">
        <v>148</v>
      </c>
      <c r="D175">
        <v>2016</v>
      </c>
      <c r="E175" t="s">
        <v>23</v>
      </c>
      <c r="F175" s="9">
        <v>3472532.4</v>
      </c>
    </row>
    <row r="176" spans="2:6" x14ac:dyDescent="0.25">
      <c r="B176" t="s">
        <v>8</v>
      </c>
      <c r="C176">
        <v>149</v>
      </c>
      <c r="D176">
        <v>2016</v>
      </c>
      <c r="E176" t="s">
        <v>23</v>
      </c>
      <c r="F176" s="9">
        <v>222955.5</v>
      </c>
    </row>
    <row r="177" spans="2:6" x14ac:dyDescent="0.25">
      <c r="B177" t="s">
        <v>9</v>
      </c>
      <c r="C177" s="6" t="s">
        <v>13</v>
      </c>
      <c r="D177">
        <v>2016</v>
      </c>
      <c r="E177" t="s">
        <v>23</v>
      </c>
      <c r="F177" s="9">
        <v>404</v>
      </c>
    </row>
    <row r="178" spans="2:6" x14ac:dyDescent="0.25">
      <c r="B178" t="s">
        <v>10</v>
      </c>
      <c r="C178" s="6" t="s">
        <v>14</v>
      </c>
      <c r="D178">
        <v>2016</v>
      </c>
      <c r="E178" t="s">
        <v>23</v>
      </c>
      <c r="F178" s="9">
        <v>3956</v>
      </c>
    </row>
    <row r="179" spans="2:6" x14ac:dyDescent="0.25">
      <c r="B179" t="s">
        <v>6</v>
      </c>
      <c r="C179">
        <v>152</v>
      </c>
      <c r="D179">
        <v>2016</v>
      </c>
      <c r="E179" t="s">
        <v>24</v>
      </c>
      <c r="F179" s="9">
        <v>975097.8</v>
      </c>
    </row>
    <row r="180" spans="2:6" x14ac:dyDescent="0.25">
      <c r="B180" t="s">
        <v>7</v>
      </c>
      <c r="C180">
        <v>148</v>
      </c>
      <c r="D180">
        <v>2016</v>
      </c>
      <c r="E180" t="s">
        <v>24</v>
      </c>
      <c r="F180" s="9">
        <v>2376920</v>
      </c>
    </row>
    <row r="181" spans="2:6" x14ac:dyDescent="0.25">
      <c r="B181" t="s">
        <v>8</v>
      </c>
      <c r="C181">
        <v>149</v>
      </c>
      <c r="D181">
        <v>2016</v>
      </c>
      <c r="E181" t="s">
        <v>24</v>
      </c>
      <c r="F181" s="9">
        <v>404215.5</v>
      </c>
    </row>
    <row r="182" spans="2:6" x14ac:dyDescent="0.25">
      <c r="B182" t="s">
        <v>9</v>
      </c>
      <c r="C182" s="6" t="s">
        <v>13</v>
      </c>
      <c r="D182">
        <v>2016</v>
      </c>
      <c r="E182" t="s">
        <v>24</v>
      </c>
      <c r="F182" s="9">
        <v>386</v>
      </c>
    </row>
    <row r="183" spans="2:6" x14ac:dyDescent="0.25">
      <c r="B183" t="s">
        <v>10</v>
      </c>
      <c r="C183" s="6" t="s">
        <v>14</v>
      </c>
      <c r="D183">
        <v>2016</v>
      </c>
      <c r="E183" t="s">
        <v>24</v>
      </c>
      <c r="F183" s="9">
        <v>3956</v>
      </c>
    </row>
    <row r="184" spans="2:6" x14ac:dyDescent="0.25">
      <c r="B184" t="s">
        <v>6</v>
      </c>
      <c r="C184">
        <v>152</v>
      </c>
      <c r="D184">
        <v>2016</v>
      </c>
      <c r="E184" t="s">
        <v>25</v>
      </c>
      <c r="F184" s="9">
        <v>747383.63</v>
      </c>
    </row>
    <row r="185" spans="2:6" x14ac:dyDescent="0.25">
      <c r="B185" t="s">
        <v>7</v>
      </c>
      <c r="C185">
        <v>148</v>
      </c>
      <c r="D185">
        <v>2016</v>
      </c>
      <c r="E185" t="s">
        <v>25</v>
      </c>
      <c r="F185" s="9">
        <v>3133507.2</v>
      </c>
    </row>
    <row r="186" spans="2:6" x14ac:dyDescent="0.25">
      <c r="B186" t="s">
        <v>8</v>
      </c>
      <c r="C186">
        <v>149</v>
      </c>
      <c r="D186">
        <v>2016</v>
      </c>
      <c r="E186" t="s">
        <v>25</v>
      </c>
      <c r="F186" s="9">
        <v>512478</v>
      </c>
    </row>
    <row r="187" spans="2:6" x14ac:dyDescent="0.25">
      <c r="B187" t="s">
        <v>9</v>
      </c>
      <c r="C187" s="6" t="s">
        <v>13</v>
      </c>
      <c r="D187">
        <v>2016</v>
      </c>
      <c r="E187" t="s">
        <v>25</v>
      </c>
      <c r="F187" s="9">
        <v>377</v>
      </c>
    </row>
    <row r="188" spans="2:6" x14ac:dyDescent="0.25">
      <c r="B188" t="s">
        <v>10</v>
      </c>
      <c r="C188" s="6" t="s">
        <v>14</v>
      </c>
      <c r="D188">
        <v>2016</v>
      </c>
      <c r="E188" t="s">
        <v>25</v>
      </c>
      <c r="F188" s="9">
        <v>6286</v>
      </c>
    </row>
    <row r="189" spans="2:6" x14ac:dyDescent="0.25">
      <c r="B189" t="s">
        <v>6</v>
      </c>
      <c r="C189">
        <v>152</v>
      </c>
      <c r="D189">
        <v>2017</v>
      </c>
      <c r="E189" t="s">
        <v>11</v>
      </c>
      <c r="F189" s="9">
        <v>1954506.6</v>
      </c>
    </row>
    <row r="190" spans="2:6" x14ac:dyDescent="0.25">
      <c r="B190" t="s">
        <v>7</v>
      </c>
      <c r="C190">
        <v>148</v>
      </c>
      <c r="D190">
        <v>2017</v>
      </c>
      <c r="E190" t="s">
        <v>11</v>
      </c>
      <c r="F190" s="9">
        <v>1421702.4</v>
      </c>
    </row>
    <row r="191" spans="2:6" x14ac:dyDescent="0.25">
      <c r="B191" t="s">
        <v>8</v>
      </c>
      <c r="C191">
        <v>149</v>
      </c>
      <c r="D191">
        <v>2017</v>
      </c>
      <c r="E191" t="s">
        <v>11</v>
      </c>
      <c r="F191" s="9">
        <v>438393</v>
      </c>
    </row>
    <row r="192" spans="2:6" x14ac:dyDescent="0.25">
      <c r="B192" t="s">
        <v>9</v>
      </c>
      <c r="C192" s="6" t="s">
        <v>13</v>
      </c>
      <c r="D192">
        <v>2017</v>
      </c>
      <c r="E192" t="s">
        <v>11</v>
      </c>
      <c r="F192" s="9">
        <v>384</v>
      </c>
    </row>
    <row r="193" spans="2:6" x14ac:dyDescent="0.25">
      <c r="B193" t="s">
        <v>10</v>
      </c>
      <c r="C193" s="6" t="s">
        <v>14</v>
      </c>
      <c r="D193">
        <v>2017</v>
      </c>
      <c r="E193" t="s">
        <v>11</v>
      </c>
      <c r="F193" s="9">
        <v>6000</v>
      </c>
    </row>
    <row r="194" spans="2:6" x14ac:dyDescent="0.25">
      <c r="B194" t="s">
        <v>6</v>
      </c>
      <c r="C194">
        <v>152</v>
      </c>
      <c r="D194">
        <v>2017</v>
      </c>
      <c r="E194" t="s">
        <v>15</v>
      </c>
      <c r="F194" s="9">
        <v>1706058.9</v>
      </c>
    </row>
    <row r="195" spans="2:6" x14ac:dyDescent="0.25">
      <c r="B195" t="s">
        <v>7</v>
      </c>
      <c r="C195">
        <v>148</v>
      </c>
      <c r="D195">
        <v>2017</v>
      </c>
      <c r="E195" t="s">
        <v>15</v>
      </c>
      <c r="F195" s="9">
        <v>274810.8</v>
      </c>
    </row>
    <row r="196" spans="2:6" x14ac:dyDescent="0.25">
      <c r="B196" t="s">
        <v>8</v>
      </c>
      <c r="C196">
        <v>149</v>
      </c>
      <c r="D196">
        <v>2017</v>
      </c>
      <c r="E196" t="s">
        <v>15</v>
      </c>
      <c r="F196" s="9">
        <v>1970848.5</v>
      </c>
    </row>
    <row r="197" spans="2:6" x14ac:dyDescent="0.25">
      <c r="B197" t="s">
        <v>9</v>
      </c>
      <c r="C197" s="6" t="s">
        <v>13</v>
      </c>
      <c r="D197">
        <v>2017</v>
      </c>
      <c r="E197" t="s">
        <v>15</v>
      </c>
      <c r="F197" s="9">
        <v>335</v>
      </c>
    </row>
    <row r="198" spans="2:6" x14ac:dyDescent="0.25">
      <c r="B198" t="s">
        <v>10</v>
      </c>
      <c r="C198" s="6" t="s">
        <v>14</v>
      </c>
      <c r="D198">
        <v>2017</v>
      </c>
      <c r="E198" t="s">
        <v>15</v>
      </c>
      <c r="F198" s="9">
        <v>6000</v>
      </c>
    </row>
    <row r="199" spans="2:6" x14ac:dyDescent="0.25">
      <c r="B199" t="s">
        <v>6</v>
      </c>
      <c r="C199">
        <v>152</v>
      </c>
      <c r="D199">
        <v>2017</v>
      </c>
      <c r="E199" t="s">
        <v>16</v>
      </c>
      <c r="F199" s="9">
        <v>130161.60000000001</v>
      </c>
    </row>
    <row r="200" spans="2:6" x14ac:dyDescent="0.25">
      <c r="B200" t="s">
        <v>7</v>
      </c>
      <c r="C200">
        <v>148</v>
      </c>
      <c r="D200">
        <v>2017</v>
      </c>
      <c r="E200" t="s">
        <v>16</v>
      </c>
      <c r="F200" s="9">
        <v>2791244.4</v>
      </c>
    </row>
    <row r="201" spans="2:6" x14ac:dyDescent="0.25">
      <c r="B201" t="s">
        <v>8</v>
      </c>
      <c r="C201">
        <v>149</v>
      </c>
      <c r="D201">
        <v>2017</v>
      </c>
      <c r="E201" t="s">
        <v>16</v>
      </c>
      <c r="F201" s="9">
        <v>1335543</v>
      </c>
    </row>
    <row r="202" spans="2:6" x14ac:dyDescent="0.25">
      <c r="B202" t="s">
        <v>9</v>
      </c>
      <c r="C202" s="6" t="s">
        <v>13</v>
      </c>
      <c r="D202">
        <v>2017</v>
      </c>
      <c r="E202" t="s">
        <v>16</v>
      </c>
      <c r="F202" s="9">
        <v>363</v>
      </c>
    </row>
    <row r="203" spans="2:6" x14ac:dyDescent="0.25">
      <c r="B203" t="s">
        <v>10</v>
      </c>
      <c r="C203" s="6" t="s">
        <v>14</v>
      </c>
      <c r="D203">
        <v>2017</v>
      </c>
      <c r="E203" t="s">
        <v>16</v>
      </c>
      <c r="F203" s="9">
        <v>5390</v>
      </c>
    </row>
    <row r="204" spans="2:6" x14ac:dyDescent="0.25">
      <c r="B204" t="s">
        <v>6</v>
      </c>
      <c r="C204">
        <v>152</v>
      </c>
      <c r="D204">
        <v>2017</v>
      </c>
      <c r="E204" t="s">
        <v>17</v>
      </c>
      <c r="F204" s="9">
        <v>462158.1</v>
      </c>
    </row>
    <row r="205" spans="2:6" x14ac:dyDescent="0.25">
      <c r="B205" t="s">
        <v>7</v>
      </c>
      <c r="C205">
        <v>148</v>
      </c>
      <c r="D205">
        <v>2017</v>
      </c>
      <c r="E205" t="s">
        <v>17</v>
      </c>
      <c r="F205" s="9">
        <v>3062892</v>
      </c>
    </row>
    <row r="206" spans="2:6" x14ac:dyDescent="0.25">
      <c r="B206" t="s">
        <v>8</v>
      </c>
      <c r="C206">
        <v>149</v>
      </c>
      <c r="D206">
        <v>2017</v>
      </c>
      <c r="E206" t="s">
        <v>17</v>
      </c>
      <c r="F206" s="9">
        <v>54042</v>
      </c>
    </row>
    <row r="207" spans="2:6" x14ac:dyDescent="0.25">
      <c r="B207" t="s">
        <v>9</v>
      </c>
      <c r="C207" s="6" t="s">
        <v>13</v>
      </c>
      <c r="D207">
        <v>2017</v>
      </c>
      <c r="E207" t="s">
        <v>17</v>
      </c>
      <c r="F207" s="9">
        <v>414</v>
      </c>
    </row>
    <row r="208" spans="2:6" x14ac:dyDescent="0.25">
      <c r="B208" t="s">
        <v>10</v>
      </c>
      <c r="C208" s="6" t="s">
        <v>14</v>
      </c>
      <c r="D208">
        <v>2017</v>
      </c>
      <c r="E208" t="s">
        <v>17</v>
      </c>
      <c r="F208" s="9">
        <v>6105</v>
      </c>
    </row>
    <row r="209" spans="2:6" x14ac:dyDescent="0.25">
      <c r="B209" t="s">
        <v>6</v>
      </c>
      <c r="C209">
        <v>152</v>
      </c>
      <c r="D209">
        <v>2017</v>
      </c>
      <c r="E209" t="s">
        <v>18</v>
      </c>
      <c r="F209" s="9">
        <v>231302</v>
      </c>
    </row>
    <row r="210" spans="2:6" x14ac:dyDescent="0.25">
      <c r="B210" t="s">
        <v>7</v>
      </c>
      <c r="C210">
        <v>148</v>
      </c>
      <c r="D210">
        <v>2017</v>
      </c>
      <c r="E210" t="s">
        <v>18</v>
      </c>
      <c r="F210" s="9">
        <v>3758100</v>
      </c>
    </row>
    <row r="211" spans="2:6" x14ac:dyDescent="0.25">
      <c r="B211" t="s">
        <v>8</v>
      </c>
      <c r="C211">
        <v>149</v>
      </c>
      <c r="D211">
        <v>2017</v>
      </c>
      <c r="E211" t="s">
        <v>18</v>
      </c>
      <c r="F211" s="9">
        <v>182783</v>
      </c>
    </row>
    <row r="212" spans="2:6" x14ac:dyDescent="0.25">
      <c r="B212" t="s">
        <v>9</v>
      </c>
      <c r="C212" s="6" t="s">
        <v>13</v>
      </c>
      <c r="D212">
        <v>2017</v>
      </c>
      <c r="E212" t="s">
        <v>18</v>
      </c>
      <c r="F212" s="9">
        <v>407</v>
      </c>
    </row>
    <row r="213" spans="2:6" x14ac:dyDescent="0.25">
      <c r="B213" t="s">
        <v>10</v>
      </c>
      <c r="C213" s="6" t="s">
        <v>14</v>
      </c>
      <c r="D213">
        <v>2017</v>
      </c>
      <c r="E213" t="s">
        <v>18</v>
      </c>
      <c r="F213" s="9">
        <v>6377</v>
      </c>
    </row>
    <row r="214" spans="2:6" x14ac:dyDescent="0.25">
      <c r="B214" t="s">
        <v>6</v>
      </c>
      <c r="C214">
        <v>152</v>
      </c>
      <c r="D214">
        <v>2017</v>
      </c>
      <c r="E214" t="s">
        <v>19</v>
      </c>
      <c r="F214" s="9">
        <v>437173</v>
      </c>
    </row>
    <row r="215" spans="2:6" x14ac:dyDescent="0.25">
      <c r="B215" t="s">
        <v>7</v>
      </c>
      <c r="C215">
        <v>148</v>
      </c>
      <c r="D215">
        <v>2017</v>
      </c>
      <c r="E215" t="s">
        <v>19</v>
      </c>
      <c r="F215" s="9">
        <v>2643122.4</v>
      </c>
    </row>
    <row r="216" spans="2:6" x14ac:dyDescent="0.25">
      <c r="B216" t="s">
        <v>8</v>
      </c>
      <c r="C216">
        <v>149</v>
      </c>
      <c r="D216">
        <v>2017</v>
      </c>
      <c r="E216" t="s">
        <v>19</v>
      </c>
      <c r="F216" s="9">
        <v>1087927.5</v>
      </c>
    </row>
    <row r="217" spans="2:6" x14ac:dyDescent="0.25">
      <c r="B217" t="s">
        <v>9</v>
      </c>
      <c r="C217" s="6" t="s">
        <v>13</v>
      </c>
      <c r="D217">
        <v>2017</v>
      </c>
      <c r="E217" t="s">
        <v>19</v>
      </c>
      <c r="F217" s="9">
        <v>605</v>
      </c>
    </row>
    <row r="218" spans="2:6" x14ac:dyDescent="0.25">
      <c r="B218" t="s">
        <v>10</v>
      </c>
      <c r="C218" s="6" t="s">
        <v>14</v>
      </c>
      <c r="D218">
        <v>2017</v>
      </c>
      <c r="E218" t="s">
        <v>19</v>
      </c>
      <c r="F218" s="9">
        <v>6582</v>
      </c>
    </row>
    <row r="219" spans="2:6" x14ac:dyDescent="0.25">
      <c r="B219" t="s">
        <v>6</v>
      </c>
      <c r="C219">
        <v>152</v>
      </c>
      <c r="D219">
        <v>2017</v>
      </c>
      <c r="E219" t="s">
        <v>20</v>
      </c>
      <c r="F219" s="9">
        <v>1562663.7</v>
      </c>
    </row>
    <row r="220" spans="2:6" x14ac:dyDescent="0.25">
      <c r="B220" t="s">
        <v>7</v>
      </c>
      <c r="C220">
        <v>148</v>
      </c>
      <c r="D220">
        <v>2017</v>
      </c>
      <c r="E220" t="s">
        <v>20</v>
      </c>
      <c r="F220" s="9">
        <v>5410142.4000000004</v>
      </c>
    </row>
    <row r="221" spans="2:6" x14ac:dyDescent="0.25">
      <c r="B221" t="s">
        <v>8</v>
      </c>
      <c r="C221">
        <v>149</v>
      </c>
      <c r="D221">
        <v>2017</v>
      </c>
      <c r="E221" t="s">
        <v>20</v>
      </c>
      <c r="F221" s="9">
        <v>1304292</v>
      </c>
    </row>
    <row r="222" spans="2:6" x14ac:dyDescent="0.25">
      <c r="B222" t="s">
        <v>9</v>
      </c>
      <c r="C222" s="6" t="s">
        <v>13</v>
      </c>
      <c r="D222">
        <v>2017</v>
      </c>
      <c r="E222" t="s">
        <v>20</v>
      </c>
      <c r="F222" s="9">
        <v>625</v>
      </c>
    </row>
    <row r="223" spans="2:6" x14ac:dyDescent="0.25">
      <c r="B223" t="s">
        <v>10</v>
      </c>
      <c r="C223" s="6" t="s">
        <v>14</v>
      </c>
      <c r="D223">
        <v>2017</v>
      </c>
      <c r="E223" t="s">
        <v>20</v>
      </c>
      <c r="F223" s="9">
        <v>6171</v>
      </c>
    </row>
    <row r="224" spans="2:6" x14ac:dyDescent="0.25">
      <c r="B224" t="s">
        <v>6</v>
      </c>
      <c r="C224">
        <v>152</v>
      </c>
      <c r="D224">
        <v>2017</v>
      </c>
      <c r="E224" t="s">
        <v>21</v>
      </c>
      <c r="F224" s="9">
        <v>1331804.7</v>
      </c>
    </row>
    <row r="225" spans="2:6" x14ac:dyDescent="0.25">
      <c r="B225" t="s">
        <v>7</v>
      </c>
      <c r="C225">
        <v>148</v>
      </c>
      <c r="D225">
        <v>2017</v>
      </c>
      <c r="E225" t="s">
        <v>21</v>
      </c>
      <c r="F225" s="9">
        <v>5527795.2000000002</v>
      </c>
    </row>
    <row r="226" spans="2:6" x14ac:dyDescent="0.25">
      <c r="B226" t="s">
        <v>8</v>
      </c>
      <c r="C226">
        <v>149</v>
      </c>
      <c r="D226">
        <v>2017</v>
      </c>
      <c r="E226" t="s">
        <v>21</v>
      </c>
      <c r="F226" s="9">
        <v>1360810.5</v>
      </c>
    </row>
    <row r="227" spans="2:6" x14ac:dyDescent="0.25">
      <c r="B227" t="s">
        <v>9</v>
      </c>
      <c r="C227" s="6" t="s">
        <v>13</v>
      </c>
      <c r="D227">
        <v>2017</v>
      </c>
      <c r="E227" t="s">
        <v>21</v>
      </c>
      <c r="F227" s="9">
        <v>574</v>
      </c>
    </row>
    <row r="228" spans="2:6" x14ac:dyDescent="0.25">
      <c r="B228" t="s">
        <v>10</v>
      </c>
      <c r="C228" s="6" t="s">
        <v>14</v>
      </c>
      <c r="D228">
        <v>2017</v>
      </c>
      <c r="E228" t="s">
        <v>21</v>
      </c>
      <c r="F228" s="9">
        <v>4608</v>
      </c>
    </row>
    <row r="229" spans="2:6" x14ac:dyDescent="0.25">
      <c r="B229" t="s">
        <v>6</v>
      </c>
      <c r="C229">
        <v>152</v>
      </c>
      <c r="D229">
        <v>2017</v>
      </c>
      <c r="E229" t="s">
        <v>22</v>
      </c>
      <c r="F229" s="9">
        <v>568211.48</v>
      </c>
    </row>
    <row r="230" spans="2:6" x14ac:dyDescent="0.25">
      <c r="B230" t="s">
        <v>7</v>
      </c>
      <c r="C230">
        <v>148</v>
      </c>
      <c r="D230">
        <v>2017</v>
      </c>
      <c r="E230" t="s">
        <v>22</v>
      </c>
      <c r="F230" s="9">
        <v>5169914.4000000004</v>
      </c>
    </row>
    <row r="231" spans="2:6" x14ac:dyDescent="0.25">
      <c r="B231" t="s">
        <v>8</v>
      </c>
      <c r="C231">
        <v>149</v>
      </c>
      <c r="D231">
        <v>2017</v>
      </c>
      <c r="E231" t="s">
        <v>22</v>
      </c>
      <c r="F231" s="9">
        <v>2272833</v>
      </c>
    </row>
    <row r="232" spans="2:6" x14ac:dyDescent="0.25">
      <c r="B232" t="s">
        <v>9</v>
      </c>
      <c r="C232" s="6" t="s">
        <v>13</v>
      </c>
      <c r="D232">
        <v>2017</v>
      </c>
      <c r="E232" t="s">
        <v>22</v>
      </c>
      <c r="F232" s="9">
        <v>460</v>
      </c>
    </row>
    <row r="233" spans="2:6" x14ac:dyDescent="0.25">
      <c r="B233" t="s">
        <v>10</v>
      </c>
      <c r="C233" s="6" t="s">
        <v>14</v>
      </c>
      <c r="D233">
        <v>2017</v>
      </c>
      <c r="E233" t="s">
        <v>22</v>
      </c>
      <c r="F233" s="9">
        <v>4176</v>
      </c>
    </row>
    <row r="234" spans="2:6" x14ac:dyDescent="0.25">
      <c r="B234" t="s">
        <v>6</v>
      </c>
      <c r="C234">
        <v>152</v>
      </c>
      <c r="D234">
        <v>2017</v>
      </c>
      <c r="E234" t="s">
        <v>23</v>
      </c>
      <c r="F234" s="9">
        <v>2331951.2999999998</v>
      </c>
    </row>
    <row r="235" spans="2:6" x14ac:dyDescent="0.25">
      <c r="B235" t="s">
        <v>7</v>
      </c>
      <c r="C235">
        <v>148</v>
      </c>
      <c r="D235">
        <v>2017</v>
      </c>
      <c r="E235" t="s">
        <v>23</v>
      </c>
      <c r="F235" s="9">
        <v>1563050.4</v>
      </c>
    </row>
    <row r="236" spans="2:6" x14ac:dyDescent="0.25">
      <c r="B236" t="s">
        <v>8</v>
      </c>
      <c r="C236">
        <v>149</v>
      </c>
      <c r="D236">
        <v>2017</v>
      </c>
      <c r="E236" t="s">
        <v>23</v>
      </c>
      <c r="F236" s="9">
        <v>1201891.5</v>
      </c>
    </row>
    <row r="237" spans="2:6" x14ac:dyDescent="0.25">
      <c r="B237" t="s">
        <v>9</v>
      </c>
      <c r="C237" s="6" t="s">
        <v>13</v>
      </c>
      <c r="D237">
        <v>2017</v>
      </c>
      <c r="E237" t="s">
        <v>23</v>
      </c>
      <c r="F237" s="9">
        <v>561</v>
      </c>
    </row>
    <row r="238" spans="2:6" x14ac:dyDescent="0.25">
      <c r="B238" t="s">
        <v>10</v>
      </c>
      <c r="C238" s="6" t="s">
        <v>14</v>
      </c>
      <c r="D238">
        <v>2017</v>
      </c>
      <c r="E238" t="s">
        <v>23</v>
      </c>
      <c r="F238" s="9">
        <v>9153</v>
      </c>
    </row>
    <row r="239" spans="2:6" x14ac:dyDescent="0.25">
      <c r="B239" t="s">
        <v>6</v>
      </c>
      <c r="C239">
        <v>152</v>
      </c>
      <c r="D239">
        <v>2017</v>
      </c>
      <c r="E239" t="s">
        <v>24</v>
      </c>
      <c r="F239" s="9">
        <v>876697.84</v>
      </c>
    </row>
    <row r="240" spans="2:6" x14ac:dyDescent="0.25">
      <c r="B240" t="s">
        <v>7</v>
      </c>
      <c r="C240">
        <v>148</v>
      </c>
      <c r="D240">
        <v>2017</v>
      </c>
      <c r="E240" t="s">
        <v>24</v>
      </c>
      <c r="F240" s="9">
        <v>2310130.7999999998</v>
      </c>
    </row>
    <row r="241" spans="2:6" x14ac:dyDescent="0.25">
      <c r="B241" t="s">
        <v>8</v>
      </c>
      <c r="C241">
        <v>149</v>
      </c>
      <c r="D241">
        <v>2017</v>
      </c>
      <c r="E241" t="s">
        <v>24</v>
      </c>
      <c r="F241" s="9">
        <v>369183.56</v>
      </c>
    </row>
    <row r="242" spans="2:6" x14ac:dyDescent="0.25">
      <c r="B242" t="s">
        <v>9</v>
      </c>
      <c r="C242" s="6" t="s">
        <v>13</v>
      </c>
      <c r="D242">
        <v>2017</v>
      </c>
      <c r="E242" t="s">
        <v>24</v>
      </c>
      <c r="F242" s="9">
        <v>465</v>
      </c>
    </row>
    <row r="243" spans="2:6" x14ac:dyDescent="0.25">
      <c r="B243" t="s">
        <v>10</v>
      </c>
      <c r="C243" s="6" t="s">
        <v>14</v>
      </c>
      <c r="D243">
        <v>2017</v>
      </c>
      <c r="E243" t="s">
        <v>24</v>
      </c>
      <c r="F243" s="9">
        <v>6000</v>
      </c>
    </row>
    <row r="244" spans="2:6" x14ac:dyDescent="0.25">
      <c r="B244" t="s">
        <v>6</v>
      </c>
      <c r="C244">
        <v>152</v>
      </c>
      <c r="D244">
        <v>2017</v>
      </c>
      <c r="E244" t="s">
        <v>25</v>
      </c>
      <c r="F244" s="9">
        <v>866181.6</v>
      </c>
    </row>
    <row r="245" spans="2:6" x14ac:dyDescent="0.25">
      <c r="B245" t="s">
        <v>7</v>
      </c>
      <c r="C245">
        <v>148</v>
      </c>
      <c r="D245">
        <v>2017</v>
      </c>
      <c r="E245" t="s">
        <v>25</v>
      </c>
      <c r="F245" s="9">
        <v>3663480</v>
      </c>
    </row>
    <row r="246" spans="2:6" x14ac:dyDescent="0.25">
      <c r="B246" t="s">
        <v>8</v>
      </c>
      <c r="C246">
        <v>149</v>
      </c>
      <c r="D246">
        <v>2017</v>
      </c>
      <c r="E246" t="s">
        <v>25</v>
      </c>
      <c r="F246" s="9">
        <v>0</v>
      </c>
    </row>
    <row r="247" spans="2:6" x14ac:dyDescent="0.25">
      <c r="B247" t="s">
        <v>9</v>
      </c>
      <c r="C247" s="6" t="s">
        <v>13</v>
      </c>
      <c r="D247">
        <v>2017</v>
      </c>
      <c r="E247" t="s">
        <v>25</v>
      </c>
      <c r="F247" s="9">
        <v>442</v>
      </c>
    </row>
    <row r="248" spans="2:6" x14ac:dyDescent="0.25">
      <c r="B248" t="s">
        <v>10</v>
      </c>
      <c r="C248" s="6" t="s">
        <v>14</v>
      </c>
      <c r="D248">
        <v>2017</v>
      </c>
      <c r="E248" t="s">
        <v>25</v>
      </c>
      <c r="F248" s="9">
        <v>6000</v>
      </c>
    </row>
  </sheetData>
  <sheetProtection algorithmName="SHA-512" hashValue="eiyb1rVF3Pn374zyc5ereTK7DQV7dcFZyTJuNOKiaX67hAPc7ClBSsRapZTZd4Pbiu19RblT/aIx3QSsQAUbVA==" saltValue="NWO140rRriDFRbFPUSoxhw==" spinCount="100000" sheet="1" objects="1" scenarios="1"/>
  <mergeCells count="4">
    <mergeCell ref="C5:O5"/>
    <mergeCell ref="B7:F7"/>
    <mergeCell ref="C2:L2"/>
    <mergeCell ref="C4:O4"/>
  </mergeCells>
  <pageMargins left="0.7" right="0.7" top="0.75" bottom="0.75" header="0.3" footer="0.3"/>
  <pageSetup orientation="portrait" r:id="rId3"/>
  <drawing r:id="rId4"/>
  <tableParts count="1"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6"/>
  <sheetViews>
    <sheetView showGridLines="0" topLeftCell="A19" zoomScaleNormal="100" workbookViewId="0">
      <selection activeCell="L20" sqref="L20"/>
    </sheetView>
  </sheetViews>
  <sheetFormatPr baseColWidth="10" defaultRowHeight="15" x14ac:dyDescent="0.25"/>
  <cols>
    <col min="1" max="1" width="2.28515625" customWidth="1"/>
    <col min="2" max="2" width="17.85546875" customWidth="1"/>
    <col min="6" max="6" width="14.140625" customWidth="1"/>
    <col min="7" max="7" width="3.85546875" customWidth="1"/>
    <col min="8" max="8" width="20.140625" customWidth="1"/>
    <col min="9" max="9" width="22.42578125" customWidth="1"/>
    <col min="10" max="12" width="10.140625" customWidth="1"/>
    <col min="13" max="13" width="12.5703125" customWidth="1"/>
    <col min="14" max="14" width="5.7109375" customWidth="1"/>
    <col min="15" max="15" width="5.140625" customWidth="1"/>
    <col min="16" max="16" width="7.140625" customWidth="1"/>
    <col min="18" max="18" width="8.140625" customWidth="1"/>
    <col min="19" max="19" width="11" customWidth="1"/>
    <col min="20" max="20" width="10.140625" customWidth="1"/>
    <col min="21" max="21" width="12.5703125" bestFit="1" customWidth="1"/>
  </cols>
  <sheetData>
    <row r="1" spans="2:15" ht="15.75" thickBot="1" x14ac:dyDescent="0.3"/>
    <row r="2" spans="2:15" s="1" customFormat="1" ht="94.5" customHeight="1" thickBot="1" x14ac:dyDescent="0.3">
      <c r="B2" s="2"/>
      <c r="C2" s="138" t="s">
        <v>56</v>
      </c>
      <c r="D2" s="138"/>
      <c r="E2" s="138"/>
      <c r="F2" s="138"/>
      <c r="G2" s="138"/>
      <c r="H2" s="138"/>
      <c r="I2" s="138"/>
      <c r="J2" s="138"/>
      <c r="K2" s="138"/>
      <c r="L2" s="138"/>
      <c r="M2" s="3"/>
      <c r="N2" s="3"/>
      <c r="O2" s="4"/>
    </row>
    <row r="4" spans="2:15" x14ac:dyDescent="0.25">
      <c r="B4" s="10" t="s">
        <v>5</v>
      </c>
      <c r="C4" s="136" t="s">
        <v>57</v>
      </c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</row>
    <row r="5" spans="2:15" x14ac:dyDescent="0.25">
      <c r="B5" s="10" t="s">
        <v>31</v>
      </c>
      <c r="C5" s="136" t="s">
        <v>58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6" spans="2:15" x14ac:dyDescent="0.2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2:15" s="5" customFormat="1" x14ac:dyDescent="0.25">
      <c r="B7" s="137" t="s">
        <v>59</v>
      </c>
      <c r="C7" s="137"/>
      <c r="D7" s="137"/>
      <c r="E7" s="137"/>
      <c r="F7" s="137"/>
    </row>
    <row r="8" spans="2:15" x14ac:dyDescent="0.25">
      <c r="B8" t="s">
        <v>1</v>
      </c>
      <c r="C8" t="s">
        <v>2</v>
      </c>
      <c r="D8" t="s">
        <v>3</v>
      </c>
      <c r="E8" t="s">
        <v>4</v>
      </c>
      <c r="F8" t="s">
        <v>12</v>
      </c>
      <c r="H8" s="7" t="s">
        <v>30</v>
      </c>
      <c r="I8" s="7" t="s">
        <v>29</v>
      </c>
    </row>
    <row r="9" spans="2:15" x14ac:dyDescent="0.25">
      <c r="B9" t="s">
        <v>60</v>
      </c>
      <c r="C9">
        <v>143</v>
      </c>
      <c r="D9">
        <v>2014</v>
      </c>
      <c r="E9" t="s">
        <v>11</v>
      </c>
      <c r="F9" s="13">
        <v>3666400</v>
      </c>
      <c r="H9" s="7" t="s">
        <v>27</v>
      </c>
      <c r="I9">
        <v>2014</v>
      </c>
      <c r="J9">
        <v>2015</v>
      </c>
      <c r="K9">
        <v>2016</v>
      </c>
      <c r="L9">
        <v>2017</v>
      </c>
      <c r="M9" t="s">
        <v>28</v>
      </c>
    </row>
    <row r="10" spans="2:15" x14ac:dyDescent="0.25">
      <c r="B10" t="s">
        <v>60</v>
      </c>
      <c r="C10">
        <v>143</v>
      </c>
      <c r="D10">
        <v>2014</v>
      </c>
      <c r="E10" t="s">
        <v>15</v>
      </c>
      <c r="F10" s="13">
        <v>3501800</v>
      </c>
      <c r="H10" s="8" t="s">
        <v>60</v>
      </c>
      <c r="I10" s="9">
        <v>33946520</v>
      </c>
      <c r="J10" s="9">
        <v>24182720</v>
      </c>
      <c r="K10" s="9">
        <v>22679920</v>
      </c>
      <c r="L10" s="9">
        <v>26903449</v>
      </c>
      <c r="M10" s="9">
        <v>107712609</v>
      </c>
    </row>
    <row r="11" spans="2:15" x14ac:dyDescent="0.25">
      <c r="B11" t="s">
        <v>60</v>
      </c>
      <c r="C11">
        <v>143</v>
      </c>
      <c r="D11">
        <v>2014</v>
      </c>
      <c r="E11" t="s">
        <v>16</v>
      </c>
      <c r="F11" s="13">
        <v>4782640</v>
      </c>
      <c r="H11" s="8" t="s">
        <v>28</v>
      </c>
      <c r="I11" s="9">
        <v>33946520</v>
      </c>
      <c r="J11" s="9">
        <v>24182720</v>
      </c>
      <c r="K11" s="9">
        <v>22679920</v>
      </c>
      <c r="L11" s="9">
        <v>26903449</v>
      </c>
      <c r="M11" s="9">
        <v>107712609</v>
      </c>
    </row>
    <row r="12" spans="2:15" x14ac:dyDescent="0.25">
      <c r="B12" t="s">
        <v>60</v>
      </c>
      <c r="C12">
        <v>143</v>
      </c>
      <c r="D12">
        <v>2014</v>
      </c>
      <c r="E12" t="s">
        <v>17</v>
      </c>
      <c r="F12" s="13">
        <v>2577280</v>
      </c>
    </row>
    <row r="13" spans="2:15" x14ac:dyDescent="0.25">
      <c r="B13" t="s">
        <v>60</v>
      </c>
      <c r="C13">
        <v>143</v>
      </c>
      <c r="D13">
        <v>2014</v>
      </c>
      <c r="E13" t="s">
        <v>18</v>
      </c>
      <c r="F13" s="13">
        <v>1582800</v>
      </c>
    </row>
    <row r="14" spans="2:15" x14ac:dyDescent="0.25">
      <c r="B14" t="s">
        <v>60</v>
      </c>
      <c r="C14">
        <v>143</v>
      </c>
      <c r="D14">
        <v>2014</v>
      </c>
      <c r="E14" t="s">
        <v>19</v>
      </c>
      <c r="F14" s="13">
        <v>3382240</v>
      </c>
      <c r="H14" s="7" t="s">
        <v>30</v>
      </c>
      <c r="I14" s="7" t="s">
        <v>29</v>
      </c>
    </row>
    <row r="15" spans="2:15" x14ac:dyDescent="0.25">
      <c r="B15" t="s">
        <v>60</v>
      </c>
      <c r="C15">
        <v>143</v>
      </c>
      <c r="D15">
        <v>2014</v>
      </c>
      <c r="E15" t="s">
        <v>20</v>
      </c>
      <c r="F15" s="13">
        <v>3429760</v>
      </c>
      <c r="H15" s="7" t="s">
        <v>27</v>
      </c>
      <c r="I15">
        <v>2014</v>
      </c>
      <c r="J15">
        <v>2015</v>
      </c>
      <c r="K15">
        <v>2016</v>
      </c>
      <c r="L15">
        <v>2017</v>
      </c>
      <c r="M15" t="s">
        <v>28</v>
      </c>
    </row>
    <row r="16" spans="2:15" x14ac:dyDescent="0.25">
      <c r="B16" t="s">
        <v>60</v>
      </c>
      <c r="C16">
        <v>143</v>
      </c>
      <c r="D16">
        <v>2014</v>
      </c>
      <c r="E16" t="s">
        <v>21</v>
      </c>
      <c r="F16" s="13">
        <v>3960880</v>
      </c>
      <c r="H16" s="8" t="s">
        <v>11</v>
      </c>
      <c r="I16" s="9">
        <v>3666400</v>
      </c>
      <c r="J16" s="9">
        <v>1192560</v>
      </c>
      <c r="K16" s="9">
        <v>2248000</v>
      </c>
      <c r="L16" s="9">
        <v>693520</v>
      </c>
      <c r="M16" s="9">
        <v>7800480</v>
      </c>
    </row>
    <row r="17" spans="2:13" x14ac:dyDescent="0.25">
      <c r="B17" t="s">
        <v>60</v>
      </c>
      <c r="C17">
        <v>143</v>
      </c>
      <c r="D17">
        <v>2014</v>
      </c>
      <c r="E17" t="s">
        <v>22</v>
      </c>
      <c r="F17" s="13">
        <v>4429640</v>
      </c>
      <c r="H17" s="8" t="s">
        <v>15</v>
      </c>
      <c r="I17" s="9">
        <v>3501800</v>
      </c>
      <c r="J17" s="9">
        <v>1560640</v>
      </c>
      <c r="K17" s="9">
        <v>3485960</v>
      </c>
      <c r="L17" s="9">
        <v>1523000</v>
      </c>
      <c r="M17" s="9">
        <v>10071400</v>
      </c>
    </row>
    <row r="18" spans="2:13" x14ac:dyDescent="0.25">
      <c r="B18" t="s">
        <v>60</v>
      </c>
      <c r="C18">
        <v>143</v>
      </c>
      <c r="D18">
        <v>2014</v>
      </c>
      <c r="E18" t="s">
        <v>23</v>
      </c>
      <c r="F18" s="13">
        <v>1563160</v>
      </c>
      <c r="H18" s="8" t="s">
        <v>16</v>
      </c>
      <c r="I18" s="9">
        <v>4782640</v>
      </c>
      <c r="J18" s="9">
        <v>1385440</v>
      </c>
      <c r="K18" s="9">
        <v>4384200</v>
      </c>
      <c r="L18" s="9">
        <v>1443440</v>
      </c>
      <c r="M18" s="9">
        <v>11995720</v>
      </c>
    </row>
    <row r="19" spans="2:13" x14ac:dyDescent="0.25">
      <c r="B19" t="s">
        <v>60</v>
      </c>
      <c r="C19">
        <v>143</v>
      </c>
      <c r="D19">
        <v>2014</v>
      </c>
      <c r="E19" t="s">
        <v>24</v>
      </c>
      <c r="F19" s="13">
        <v>372880</v>
      </c>
      <c r="H19" s="8" t="s">
        <v>17</v>
      </c>
      <c r="I19" s="9">
        <v>2577280</v>
      </c>
      <c r="J19" s="9">
        <v>1857600</v>
      </c>
      <c r="K19" s="9">
        <v>2085680</v>
      </c>
      <c r="L19" s="9">
        <v>1886050</v>
      </c>
      <c r="M19" s="9">
        <v>8406610</v>
      </c>
    </row>
    <row r="20" spans="2:13" x14ac:dyDescent="0.25">
      <c r="B20" t="s">
        <v>60</v>
      </c>
      <c r="C20">
        <v>143</v>
      </c>
      <c r="D20">
        <v>2014</v>
      </c>
      <c r="E20" t="s">
        <v>25</v>
      </c>
      <c r="F20" s="13">
        <v>697040</v>
      </c>
      <c r="H20" s="8" t="s">
        <v>18</v>
      </c>
      <c r="I20" s="9">
        <v>1582800</v>
      </c>
      <c r="J20" s="9">
        <v>1826520</v>
      </c>
      <c r="K20" s="9">
        <v>386240</v>
      </c>
      <c r="L20" s="9">
        <v>1917985</v>
      </c>
      <c r="M20" s="9">
        <v>5713545</v>
      </c>
    </row>
    <row r="21" spans="2:13" x14ac:dyDescent="0.25">
      <c r="B21" t="s">
        <v>60</v>
      </c>
      <c r="C21">
        <v>143</v>
      </c>
      <c r="D21">
        <v>2015</v>
      </c>
      <c r="E21" t="s">
        <v>11</v>
      </c>
      <c r="F21" s="13">
        <v>1192560</v>
      </c>
      <c r="H21" s="8" t="s">
        <v>19</v>
      </c>
      <c r="I21" s="9">
        <v>3382240</v>
      </c>
      <c r="J21" s="9">
        <v>2232760</v>
      </c>
      <c r="K21" s="9">
        <v>1461520</v>
      </c>
      <c r="L21" s="9">
        <v>3378820</v>
      </c>
      <c r="M21" s="9">
        <v>10455340</v>
      </c>
    </row>
    <row r="22" spans="2:13" x14ac:dyDescent="0.25">
      <c r="B22" t="s">
        <v>60</v>
      </c>
      <c r="C22">
        <v>143</v>
      </c>
      <c r="D22">
        <v>2015</v>
      </c>
      <c r="E22" t="s">
        <v>15</v>
      </c>
      <c r="F22" s="13">
        <v>1560640</v>
      </c>
      <c r="H22" s="8" t="s">
        <v>20</v>
      </c>
      <c r="I22" s="9">
        <v>3429760</v>
      </c>
      <c r="J22" s="9">
        <v>3519040</v>
      </c>
      <c r="K22" s="9">
        <v>1465720</v>
      </c>
      <c r="L22" s="9">
        <v>3082490</v>
      </c>
      <c r="M22" s="9">
        <v>11497010</v>
      </c>
    </row>
    <row r="23" spans="2:13" x14ac:dyDescent="0.25">
      <c r="B23" t="s">
        <v>60</v>
      </c>
      <c r="C23">
        <v>143</v>
      </c>
      <c r="D23">
        <v>2015</v>
      </c>
      <c r="E23" t="s">
        <v>16</v>
      </c>
      <c r="F23" s="13">
        <v>1385440</v>
      </c>
      <c r="H23" s="8" t="s">
        <v>21</v>
      </c>
      <c r="I23" s="9">
        <v>3960880</v>
      </c>
      <c r="J23" s="9">
        <v>4408920</v>
      </c>
      <c r="K23" s="9">
        <v>1353680</v>
      </c>
      <c r="L23" s="9">
        <v>4070384</v>
      </c>
      <c r="M23" s="9">
        <v>13793864</v>
      </c>
    </row>
    <row r="24" spans="2:13" x14ac:dyDescent="0.25">
      <c r="B24" t="s">
        <v>60</v>
      </c>
      <c r="C24">
        <v>143</v>
      </c>
      <c r="D24">
        <v>2015</v>
      </c>
      <c r="E24" t="s">
        <v>17</v>
      </c>
      <c r="F24" s="13">
        <v>1857600</v>
      </c>
      <c r="H24" s="8" t="s">
        <v>22</v>
      </c>
      <c r="I24" s="9">
        <v>4429640</v>
      </c>
      <c r="J24" s="9">
        <v>4943280</v>
      </c>
      <c r="K24" s="9">
        <v>2628160</v>
      </c>
      <c r="L24" s="9">
        <v>4908080</v>
      </c>
      <c r="M24" s="9">
        <v>16909160</v>
      </c>
    </row>
    <row r="25" spans="2:13" x14ac:dyDescent="0.25">
      <c r="B25" t="s">
        <v>60</v>
      </c>
      <c r="C25">
        <v>143</v>
      </c>
      <c r="D25">
        <v>2015</v>
      </c>
      <c r="E25" t="s">
        <v>18</v>
      </c>
      <c r="F25" s="13">
        <v>1826520</v>
      </c>
      <c r="H25" s="8" t="s">
        <v>23</v>
      </c>
      <c r="I25" s="9">
        <v>1563160</v>
      </c>
      <c r="J25" s="9">
        <v>644400</v>
      </c>
      <c r="K25" s="9">
        <v>540840</v>
      </c>
      <c r="L25" s="9">
        <v>1265440</v>
      </c>
      <c r="M25" s="9">
        <v>4013840</v>
      </c>
    </row>
    <row r="26" spans="2:13" x14ac:dyDescent="0.25">
      <c r="B26" t="s">
        <v>60</v>
      </c>
      <c r="C26">
        <v>143</v>
      </c>
      <c r="D26">
        <v>2015</v>
      </c>
      <c r="E26" t="s">
        <v>19</v>
      </c>
      <c r="F26" s="13">
        <v>2232760</v>
      </c>
      <c r="H26" s="8" t="s">
        <v>24</v>
      </c>
      <c r="I26" s="9">
        <v>372880</v>
      </c>
      <c r="J26" s="9">
        <v>287040</v>
      </c>
      <c r="K26" s="9">
        <v>1157960</v>
      </c>
      <c r="L26" s="9">
        <v>313120</v>
      </c>
      <c r="M26" s="9">
        <v>2131000</v>
      </c>
    </row>
    <row r="27" spans="2:13" x14ac:dyDescent="0.25">
      <c r="B27" t="s">
        <v>60</v>
      </c>
      <c r="C27">
        <v>143</v>
      </c>
      <c r="D27">
        <v>2015</v>
      </c>
      <c r="E27" t="s">
        <v>20</v>
      </c>
      <c r="F27" s="13">
        <v>3519040</v>
      </c>
      <c r="H27" s="8" t="s">
        <v>25</v>
      </c>
      <c r="I27" s="9">
        <v>697040</v>
      </c>
      <c r="J27" s="9">
        <v>324520</v>
      </c>
      <c r="K27" s="9">
        <v>1481960</v>
      </c>
      <c r="L27" s="9">
        <v>2421120</v>
      </c>
      <c r="M27" s="9">
        <v>4924640</v>
      </c>
    </row>
    <row r="28" spans="2:13" x14ac:dyDescent="0.25">
      <c r="B28" t="s">
        <v>60</v>
      </c>
      <c r="C28">
        <v>143</v>
      </c>
      <c r="D28">
        <v>2015</v>
      </c>
      <c r="E28" t="s">
        <v>21</v>
      </c>
      <c r="F28" s="13">
        <v>4408920</v>
      </c>
      <c r="H28" s="8" t="s">
        <v>28</v>
      </c>
      <c r="I28" s="9">
        <v>33946520</v>
      </c>
      <c r="J28" s="9">
        <v>24182720</v>
      </c>
      <c r="K28" s="9">
        <v>22679920</v>
      </c>
      <c r="L28" s="9">
        <v>26903449</v>
      </c>
      <c r="M28" s="9">
        <v>107712609</v>
      </c>
    </row>
    <row r="29" spans="2:13" x14ac:dyDescent="0.25">
      <c r="B29" t="s">
        <v>60</v>
      </c>
      <c r="C29">
        <v>143</v>
      </c>
      <c r="D29">
        <v>2015</v>
      </c>
      <c r="E29" t="s">
        <v>22</v>
      </c>
      <c r="F29" s="13">
        <v>4943280</v>
      </c>
    </row>
    <row r="30" spans="2:13" x14ac:dyDescent="0.25">
      <c r="B30" t="s">
        <v>60</v>
      </c>
      <c r="C30">
        <v>143</v>
      </c>
      <c r="D30">
        <v>2015</v>
      </c>
      <c r="E30" t="s">
        <v>23</v>
      </c>
      <c r="F30" s="13">
        <v>644400</v>
      </c>
    </row>
    <row r="31" spans="2:13" x14ac:dyDescent="0.25">
      <c r="B31" t="s">
        <v>60</v>
      </c>
      <c r="C31">
        <v>143</v>
      </c>
      <c r="D31">
        <v>2015</v>
      </c>
      <c r="E31" t="s">
        <v>24</v>
      </c>
      <c r="F31" s="13">
        <v>287040</v>
      </c>
    </row>
    <row r="32" spans="2:13" x14ac:dyDescent="0.25">
      <c r="B32" t="s">
        <v>60</v>
      </c>
      <c r="C32">
        <v>143</v>
      </c>
      <c r="D32">
        <v>2015</v>
      </c>
      <c r="E32" t="s">
        <v>25</v>
      </c>
      <c r="F32" s="13">
        <v>324520</v>
      </c>
    </row>
    <row r="33" spans="2:6" x14ac:dyDescent="0.25">
      <c r="B33" t="s">
        <v>60</v>
      </c>
      <c r="C33">
        <v>143</v>
      </c>
      <c r="D33">
        <v>2016</v>
      </c>
      <c r="E33" t="s">
        <v>11</v>
      </c>
      <c r="F33" s="13">
        <v>2248000</v>
      </c>
    </row>
    <row r="34" spans="2:6" x14ac:dyDescent="0.25">
      <c r="B34" t="s">
        <v>60</v>
      </c>
      <c r="C34">
        <v>143</v>
      </c>
      <c r="D34">
        <v>2016</v>
      </c>
      <c r="E34" t="s">
        <v>15</v>
      </c>
      <c r="F34" s="13">
        <v>3485960</v>
      </c>
    </row>
    <row r="35" spans="2:6" x14ac:dyDescent="0.25">
      <c r="B35" t="s">
        <v>60</v>
      </c>
      <c r="C35">
        <v>143</v>
      </c>
      <c r="D35">
        <v>2016</v>
      </c>
      <c r="E35" t="s">
        <v>16</v>
      </c>
      <c r="F35" s="13">
        <v>4384200</v>
      </c>
    </row>
    <row r="36" spans="2:6" x14ac:dyDescent="0.25">
      <c r="B36" t="s">
        <v>60</v>
      </c>
      <c r="C36">
        <v>143</v>
      </c>
      <c r="D36">
        <v>2016</v>
      </c>
      <c r="E36" t="s">
        <v>17</v>
      </c>
      <c r="F36" s="13">
        <v>2085680</v>
      </c>
    </row>
    <row r="37" spans="2:6" x14ac:dyDescent="0.25">
      <c r="B37" t="s">
        <v>60</v>
      </c>
      <c r="C37">
        <v>143</v>
      </c>
      <c r="D37">
        <v>2016</v>
      </c>
      <c r="E37" t="s">
        <v>18</v>
      </c>
      <c r="F37" s="13">
        <v>386240</v>
      </c>
    </row>
    <row r="38" spans="2:6" x14ac:dyDescent="0.25">
      <c r="B38" t="s">
        <v>60</v>
      </c>
      <c r="C38">
        <v>143</v>
      </c>
      <c r="D38">
        <v>2016</v>
      </c>
      <c r="E38" t="s">
        <v>19</v>
      </c>
      <c r="F38" s="13">
        <v>1461520</v>
      </c>
    </row>
    <row r="39" spans="2:6" x14ac:dyDescent="0.25">
      <c r="B39" t="s">
        <v>60</v>
      </c>
      <c r="C39">
        <v>143</v>
      </c>
      <c r="D39">
        <v>2016</v>
      </c>
      <c r="E39" t="s">
        <v>20</v>
      </c>
      <c r="F39" s="13">
        <v>1465720</v>
      </c>
    </row>
    <row r="40" spans="2:6" x14ac:dyDescent="0.25">
      <c r="B40" t="s">
        <v>60</v>
      </c>
      <c r="C40">
        <v>143</v>
      </c>
      <c r="D40">
        <v>2016</v>
      </c>
      <c r="E40" t="s">
        <v>21</v>
      </c>
      <c r="F40" s="13">
        <v>1353680</v>
      </c>
    </row>
    <row r="41" spans="2:6" x14ac:dyDescent="0.25">
      <c r="B41" t="s">
        <v>60</v>
      </c>
      <c r="C41">
        <v>143</v>
      </c>
      <c r="D41">
        <v>2016</v>
      </c>
      <c r="E41" t="s">
        <v>22</v>
      </c>
      <c r="F41" s="13">
        <v>2628160</v>
      </c>
    </row>
    <row r="42" spans="2:6" x14ac:dyDescent="0.25">
      <c r="B42" t="s">
        <v>60</v>
      </c>
      <c r="C42">
        <v>143</v>
      </c>
      <c r="D42">
        <v>2016</v>
      </c>
      <c r="E42" t="s">
        <v>23</v>
      </c>
      <c r="F42" s="13">
        <v>540840</v>
      </c>
    </row>
    <row r="43" spans="2:6" x14ac:dyDescent="0.25">
      <c r="B43" t="s">
        <v>60</v>
      </c>
      <c r="C43">
        <v>143</v>
      </c>
      <c r="D43">
        <v>2016</v>
      </c>
      <c r="E43" t="s">
        <v>24</v>
      </c>
      <c r="F43" s="13">
        <v>1157960</v>
      </c>
    </row>
    <row r="44" spans="2:6" x14ac:dyDescent="0.25">
      <c r="B44" t="s">
        <v>60</v>
      </c>
      <c r="C44">
        <v>143</v>
      </c>
      <c r="D44">
        <v>2016</v>
      </c>
      <c r="E44" t="s">
        <v>25</v>
      </c>
      <c r="F44" s="13">
        <v>1481960</v>
      </c>
    </row>
    <row r="45" spans="2:6" x14ac:dyDescent="0.25">
      <c r="B45" t="s">
        <v>60</v>
      </c>
      <c r="C45">
        <v>143</v>
      </c>
      <c r="D45">
        <v>2017</v>
      </c>
      <c r="E45" t="s">
        <v>11</v>
      </c>
      <c r="F45" s="13">
        <v>693520</v>
      </c>
    </row>
    <row r="46" spans="2:6" x14ac:dyDescent="0.25">
      <c r="B46" t="s">
        <v>60</v>
      </c>
      <c r="C46">
        <v>143</v>
      </c>
      <c r="D46">
        <v>2017</v>
      </c>
      <c r="E46" t="s">
        <v>15</v>
      </c>
      <c r="F46" s="13">
        <v>1523000</v>
      </c>
    </row>
    <row r="47" spans="2:6" x14ac:dyDescent="0.25">
      <c r="B47" t="s">
        <v>60</v>
      </c>
      <c r="C47">
        <v>143</v>
      </c>
      <c r="D47">
        <v>2017</v>
      </c>
      <c r="E47" t="s">
        <v>16</v>
      </c>
      <c r="F47" s="13">
        <v>1443440</v>
      </c>
    </row>
    <row r="48" spans="2:6" x14ac:dyDescent="0.25">
      <c r="B48" t="s">
        <v>60</v>
      </c>
      <c r="C48">
        <v>143</v>
      </c>
      <c r="D48">
        <v>2017</v>
      </c>
      <c r="E48" t="s">
        <v>17</v>
      </c>
      <c r="F48" s="13">
        <v>1886050</v>
      </c>
    </row>
    <row r="49" spans="2:6" x14ac:dyDescent="0.25">
      <c r="B49" t="s">
        <v>60</v>
      </c>
      <c r="C49">
        <v>143</v>
      </c>
      <c r="D49">
        <v>2017</v>
      </c>
      <c r="E49" t="s">
        <v>18</v>
      </c>
      <c r="F49" s="13">
        <v>1917985</v>
      </c>
    </row>
    <row r="50" spans="2:6" x14ac:dyDescent="0.25">
      <c r="B50" t="s">
        <v>60</v>
      </c>
      <c r="C50">
        <v>143</v>
      </c>
      <c r="D50">
        <v>2017</v>
      </c>
      <c r="E50" t="s">
        <v>19</v>
      </c>
      <c r="F50" s="13">
        <v>3378820</v>
      </c>
    </row>
    <row r="51" spans="2:6" x14ac:dyDescent="0.25">
      <c r="B51" t="s">
        <v>60</v>
      </c>
      <c r="C51">
        <v>143</v>
      </c>
      <c r="D51">
        <v>2017</v>
      </c>
      <c r="E51" t="s">
        <v>20</v>
      </c>
      <c r="F51" s="13">
        <v>3082490</v>
      </c>
    </row>
    <row r="52" spans="2:6" x14ac:dyDescent="0.25">
      <c r="B52" t="s">
        <v>60</v>
      </c>
      <c r="C52">
        <v>143</v>
      </c>
      <c r="D52">
        <v>2017</v>
      </c>
      <c r="E52" t="s">
        <v>21</v>
      </c>
      <c r="F52" s="13">
        <v>4070384</v>
      </c>
    </row>
    <row r="53" spans="2:6" x14ac:dyDescent="0.25">
      <c r="B53" t="s">
        <v>60</v>
      </c>
      <c r="C53">
        <v>143</v>
      </c>
      <c r="D53">
        <v>2017</v>
      </c>
      <c r="E53" t="s">
        <v>22</v>
      </c>
      <c r="F53" s="13">
        <v>4908080</v>
      </c>
    </row>
    <row r="54" spans="2:6" x14ac:dyDescent="0.25">
      <c r="B54" t="s">
        <v>60</v>
      </c>
      <c r="C54">
        <v>143</v>
      </c>
      <c r="D54">
        <v>2017</v>
      </c>
      <c r="E54" t="s">
        <v>23</v>
      </c>
      <c r="F54" s="13">
        <v>1265440</v>
      </c>
    </row>
    <row r="55" spans="2:6" x14ac:dyDescent="0.25">
      <c r="B55" t="s">
        <v>60</v>
      </c>
      <c r="C55">
        <v>143</v>
      </c>
      <c r="D55">
        <v>2017</v>
      </c>
      <c r="E55" t="s">
        <v>24</v>
      </c>
      <c r="F55" s="13">
        <v>313120</v>
      </c>
    </row>
    <row r="56" spans="2:6" x14ac:dyDescent="0.25">
      <c r="B56" t="s">
        <v>60</v>
      </c>
      <c r="C56">
        <v>143</v>
      </c>
      <c r="D56">
        <v>2017</v>
      </c>
      <c r="E56" t="s">
        <v>25</v>
      </c>
      <c r="F56" s="13">
        <v>2421120</v>
      </c>
    </row>
  </sheetData>
  <sheetProtection algorithmName="SHA-512" hashValue="8LwlLSmOHUwW7xt9dioTWHcPUbrfrDnM+Kg7LGb0yQh5NOPlaaAgJps7UitvJ9XFW6VJpYjPnMFtVZkU5xr41A==" saltValue="RAdwOBdIP6Ye+Dv+yha0rQ==" spinCount="100000" sheet="1" objects="1" scenarios="1"/>
  <mergeCells count="4">
    <mergeCell ref="C2:L2"/>
    <mergeCell ref="C4:O4"/>
    <mergeCell ref="C5:O5"/>
    <mergeCell ref="B7:F7"/>
  </mergeCells>
  <pageMargins left="0.7" right="0.7" top="0.75" bottom="0.75" header="0.3" footer="0.3"/>
  <pageSetup orientation="portrait" r:id="rId3"/>
  <drawing r:id="rId4"/>
  <tableParts count="1"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6"/>
  <sheetViews>
    <sheetView showGridLines="0" tabSelected="1" topLeftCell="A22" zoomScale="98" zoomScaleNormal="98" workbookViewId="0">
      <selection activeCell="O33" sqref="O33"/>
    </sheetView>
  </sheetViews>
  <sheetFormatPr baseColWidth="10" defaultRowHeight="15" x14ac:dyDescent="0.25"/>
  <cols>
    <col min="1" max="1" width="2.28515625" customWidth="1"/>
    <col min="2" max="2" width="17.85546875" customWidth="1"/>
    <col min="6" max="6" width="14.140625" customWidth="1"/>
    <col min="7" max="7" width="3.85546875" customWidth="1"/>
    <col min="8" max="8" width="20.140625" customWidth="1"/>
    <col min="9" max="9" width="22.42578125" customWidth="1"/>
    <col min="10" max="12" width="9.140625" customWidth="1"/>
    <col min="13" max="13" width="12.5703125" customWidth="1"/>
    <col min="14" max="14" width="5.7109375" customWidth="1"/>
    <col min="15" max="15" width="5.140625" customWidth="1"/>
    <col min="16" max="16" width="7.140625" customWidth="1"/>
    <col min="18" max="18" width="8.140625" customWidth="1"/>
    <col min="19" max="19" width="11" customWidth="1"/>
    <col min="20" max="20" width="10.140625" customWidth="1"/>
    <col min="21" max="21" width="12.5703125" bestFit="1" customWidth="1"/>
  </cols>
  <sheetData>
    <row r="1" spans="2:15" ht="15.75" thickBot="1" x14ac:dyDescent="0.3"/>
    <row r="2" spans="2:15" s="1" customFormat="1" ht="94.5" customHeight="1" thickBot="1" x14ac:dyDescent="0.3">
      <c r="B2" s="2"/>
      <c r="C2" s="138" t="s">
        <v>62</v>
      </c>
      <c r="D2" s="138"/>
      <c r="E2" s="138"/>
      <c r="F2" s="138"/>
      <c r="G2" s="138"/>
      <c r="H2" s="138"/>
      <c r="I2" s="138"/>
      <c r="J2" s="138"/>
      <c r="K2" s="138"/>
      <c r="L2" s="138"/>
      <c r="M2" s="3"/>
      <c r="N2" s="3"/>
      <c r="O2" s="4"/>
    </row>
    <row r="4" spans="2:15" x14ac:dyDescent="0.25">
      <c r="B4" s="10" t="s">
        <v>5</v>
      </c>
      <c r="C4" s="136" t="s">
        <v>61</v>
      </c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</row>
    <row r="5" spans="2:15" x14ac:dyDescent="0.25">
      <c r="B5" s="10" t="s">
        <v>31</v>
      </c>
      <c r="C5" s="136" t="s">
        <v>58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6" spans="2:15" x14ac:dyDescent="0.25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2:15" s="5" customFormat="1" x14ac:dyDescent="0.25">
      <c r="B7" s="137" t="s">
        <v>63</v>
      </c>
      <c r="C7" s="137"/>
      <c r="D7" s="137"/>
      <c r="E7" s="137"/>
      <c r="F7" s="137"/>
    </row>
    <row r="8" spans="2:15" x14ac:dyDescent="0.25">
      <c r="B8" t="s">
        <v>1</v>
      </c>
      <c r="C8" t="s">
        <v>2</v>
      </c>
      <c r="D8" t="s">
        <v>3</v>
      </c>
      <c r="E8" t="s">
        <v>4</v>
      </c>
      <c r="F8" t="s">
        <v>12</v>
      </c>
      <c r="H8" s="7" t="s">
        <v>30</v>
      </c>
      <c r="I8" s="7" t="s">
        <v>29</v>
      </c>
    </row>
    <row r="9" spans="2:15" x14ac:dyDescent="0.25">
      <c r="B9" t="s">
        <v>64</v>
      </c>
      <c r="C9">
        <v>202</v>
      </c>
      <c r="D9">
        <v>2014</v>
      </c>
      <c r="E9" t="s">
        <v>11</v>
      </c>
      <c r="F9" s="13">
        <v>322754.90000000002</v>
      </c>
      <c r="H9" s="7" t="s">
        <v>27</v>
      </c>
      <c r="I9">
        <v>2014</v>
      </c>
      <c r="J9">
        <v>2015</v>
      </c>
      <c r="K9">
        <v>2016</v>
      </c>
      <c r="L9">
        <v>2017</v>
      </c>
      <c r="M9" t="s">
        <v>28</v>
      </c>
    </row>
    <row r="10" spans="2:15" x14ac:dyDescent="0.25">
      <c r="B10" t="s">
        <v>64</v>
      </c>
      <c r="C10">
        <v>202</v>
      </c>
      <c r="D10">
        <v>2014</v>
      </c>
      <c r="E10" t="s">
        <v>15</v>
      </c>
      <c r="F10" s="13">
        <v>325898.93</v>
      </c>
      <c r="H10" s="8" t="s">
        <v>64</v>
      </c>
      <c r="I10" s="9">
        <v>4471869.9400000004</v>
      </c>
      <c r="J10" s="9">
        <v>4102877.02</v>
      </c>
      <c r="K10" s="9">
        <v>3722999.1899999995</v>
      </c>
      <c r="L10" s="9">
        <v>4507439.04</v>
      </c>
      <c r="M10" s="9">
        <v>16805185.190000001</v>
      </c>
    </row>
    <row r="11" spans="2:15" x14ac:dyDescent="0.25">
      <c r="B11" t="s">
        <v>64</v>
      </c>
      <c r="C11">
        <v>202</v>
      </c>
      <c r="D11">
        <v>2014</v>
      </c>
      <c r="E11" t="s">
        <v>16</v>
      </c>
      <c r="F11" s="13">
        <v>336108.58</v>
      </c>
      <c r="H11" s="8" t="s">
        <v>28</v>
      </c>
      <c r="I11" s="9">
        <v>4471869.9400000004</v>
      </c>
      <c r="J11" s="9">
        <v>4102877.02</v>
      </c>
      <c r="K11" s="9">
        <v>3722999.1899999995</v>
      </c>
      <c r="L11" s="9">
        <v>4507439.04</v>
      </c>
      <c r="M11" s="9">
        <v>16805185.190000001</v>
      </c>
    </row>
    <row r="12" spans="2:15" x14ac:dyDescent="0.25">
      <c r="B12" t="s">
        <v>64</v>
      </c>
      <c r="C12">
        <v>202</v>
      </c>
      <c r="D12">
        <v>2014</v>
      </c>
      <c r="E12" t="s">
        <v>17</v>
      </c>
      <c r="F12" s="13">
        <v>359637.7</v>
      </c>
    </row>
    <row r="13" spans="2:15" x14ac:dyDescent="0.25">
      <c r="B13" t="s">
        <v>64</v>
      </c>
      <c r="C13">
        <v>202</v>
      </c>
      <c r="D13">
        <v>2014</v>
      </c>
      <c r="E13" t="s">
        <v>18</v>
      </c>
      <c r="F13" s="13">
        <v>404459.65</v>
      </c>
    </row>
    <row r="14" spans="2:15" x14ac:dyDescent="0.25">
      <c r="B14" t="s">
        <v>64</v>
      </c>
      <c r="C14">
        <v>202</v>
      </c>
      <c r="D14">
        <v>2014</v>
      </c>
      <c r="E14" t="s">
        <v>19</v>
      </c>
      <c r="F14" s="13">
        <v>387266.55</v>
      </c>
      <c r="H14" s="7" t="s">
        <v>30</v>
      </c>
      <c r="I14" s="7" t="s">
        <v>29</v>
      </c>
    </row>
    <row r="15" spans="2:15" x14ac:dyDescent="0.25">
      <c r="B15" t="s">
        <v>64</v>
      </c>
      <c r="C15">
        <v>202</v>
      </c>
      <c r="D15">
        <v>2014</v>
      </c>
      <c r="E15" t="s">
        <v>20</v>
      </c>
      <c r="F15" s="13">
        <v>396793.15</v>
      </c>
      <c r="H15" s="7" t="s">
        <v>27</v>
      </c>
      <c r="I15">
        <v>2014</v>
      </c>
      <c r="J15">
        <v>2015</v>
      </c>
      <c r="K15">
        <v>2016</v>
      </c>
      <c r="L15">
        <v>2017</v>
      </c>
      <c r="M15" t="s">
        <v>28</v>
      </c>
    </row>
    <row r="16" spans="2:15" x14ac:dyDescent="0.25">
      <c r="B16" t="s">
        <v>64</v>
      </c>
      <c r="C16">
        <v>202</v>
      </c>
      <c r="D16">
        <v>2014</v>
      </c>
      <c r="E16" t="s">
        <v>21</v>
      </c>
      <c r="F16" s="13">
        <v>408401.68</v>
      </c>
      <c r="H16" s="8" t="s">
        <v>11</v>
      </c>
      <c r="I16" s="9">
        <v>322754.90000000002</v>
      </c>
      <c r="J16" s="9">
        <v>371683.23</v>
      </c>
      <c r="K16" s="9">
        <v>321137.05</v>
      </c>
      <c r="L16" s="9">
        <v>360056.65</v>
      </c>
      <c r="M16" s="9">
        <v>1375631.83</v>
      </c>
    </row>
    <row r="17" spans="2:13" x14ac:dyDescent="0.25">
      <c r="B17" t="s">
        <v>64</v>
      </c>
      <c r="C17">
        <v>202</v>
      </c>
      <c r="D17">
        <v>2014</v>
      </c>
      <c r="E17" t="s">
        <v>22</v>
      </c>
      <c r="F17" s="13">
        <v>391761.95</v>
      </c>
      <c r="H17" s="8" t="s">
        <v>15</v>
      </c>
      <c r="I17" s="9">
        <v>325898.93</v>
      </c>
      <c r="J17" s="9">
        <v>330452.75</v>
      </c>
      <c r="K17" s="9">
        <v>300178.15000000002</v>
      </c>
      <c r="L17" s="9">
        <v>336392.63</v>
      </c>
      <c r="M17" s="9">
        <v>1292922.46</v>
      </c>
    </row>
    <row r="18" spans="2:13" x14ac:dyDescent="0.25">
      <c r="B18" t="s">
        <v>64</v>
      </c>
      <c r="C18">
        <v>202</v>
      </c>
      <c r="D18">
        <v>2014</v>
      </c>
      <c r="E18" t="s">
        <v>23</v>
      </c>
      <c r="F18" s="13">
        <v>388200.4</v>
      </c>
      <c r="H18" s="8" t="s">
        <v>16</v>
      </c>
      <c r="I18" s="9">
        <v>336108.58</v>
      </c>
      <c r="J18" s="9">
        <v>328304.8</v>
      </c>
      <c r="K18" s="9">
        <v>301710.5</v>
      </c>
      <c r="L18" s="9">
        <v>356640.93</v>
      </c>
      <c r="M18" s="9">
        <v>1322764.81</v>
      </c>
    </row>
    <row r="19" spans="2:13" x14ac:dyDescent="0.25">
      <c r="B19" t="s">
        <v>64</v>
      </c>
      <c r="C19">
        <v>202</v>
      </c>
      <c r="D19">
        <v>2014</v>
      </c>
      <c r="E19" t="s">
        <v>24</v>
      </c>
      <c r="F19" s="13">
        <v>365244.6</v>
      </c>
      <c r="H19" s="8" t="s">
        <v>17</v>
      </c>
      <c r="I19" s="9">
        <v>359637.7</v>
      </c>
      <c r="J19" s="9">
        <v>305586.5</v>
      </c>
      <c r="K19" s="9">
        <v>291926.93</v>
      </c>
      <c r="L19" s="9">
        <v>371659.48</v>
      </c>
      <c r="M19" s="9">
        <v>1328810.6099999999</v>
      </c>
    </row>
    <row r="20" spans="2:13" x14ac:dyDescent="0.25">
      <c r="B20" t="s">
        <v>64</v>
      </c>
      <c r="C20">
        <v>202</v>
      </c>
      <c r="D20">
        <v>2014</v>
      </c>
      <c r="E20" t="s">
        <v>25</v>
      </c>
      <c r="F20" s="13">
        <v>385341.85</v>
      </c>
      <c r="H20" s="8" t="s">
        <v>18</v>
      </c>
      <c r="I20" s="9">
        <v>404459.65</v>
      </c>
      <c r="J20" s="9">
        <v>324234.53000000003</v>
      </c>
      <c r="K20" s="9">
        <v>274570.90000000002</v>
      </c>
      <c r="L20" s="9">
        <v>393904</v>
      </c>
      <c r="M20" s="9">
        <v>1397169.08</v>
      </c>
    </row>
    <row r="21" spans="2:13" x14ac:dyDescent="0.25">
      <c r="B21" t="s">
        <v>64</v>
      </c>
      <c r="C21">
        <v>202</v>
      </c>
      <c r="D21">
        <v>2015</v>
      </c>
      <c r="E21" t="s">
        <v>11</v>
      </c>
      <c r="F21" s="13">
        <v>371683.23</v>
      </c>
      <c r="H21" s="8" t="s">
        <v>19</v>
      </c>
      <c r="I21" s="9">
        <v>387266.55</v>
      </c>
      <c r="J21" s="9">
        <v>349835.6</v>
      </c>
      <c r="K21" s="9">
        <v>266827.45</v>
      </c>
      <c r="L21" s="9">
        <v>383099.85</v>
      </c>
      <c r="M21" s="9">
        <v>1387029.4499999997</v>
      </c>
    </row>
    <row r="22" spans="2:13" x14ac:dyDescent="0.25">
      <c r="B22" t="s">
        <v>64</v>
      </c>
      <c r="C22">
        <v>202</v>
      </c>
      <c r="D22">
        <v>2015</v>
      </c>
      <c r="E22" t="s">
        <v>15</v>
      </c>
      <c r="F22" s="13">
        <v>330452.75</v>
      </c>
      <c r="H22" s="8" t="s">
        <v>20</v>
      </c>
      <c r="I22" s="9">
        <v>396793.15</v>
      </c>
      <c r="J22" s="9">
        <v>395854.55</v>
      </c>
      <c r="K22" s="9">
        <v>288730.18</v>
      </c>
      <c r="L22" s="9">
        <v>396108.68</v>
      </c>
      <c r="M22" s="9">
        <v>1477486.5599999998</v>
      </c>
    </row>
    <row r="23" spans="2:13" x14ac:dyDescent="0.25">
      <c r="B23" t="s">
        <v>64</v>
      </c>
      <c r="C23">
        <v>202</v>
      </c>
      <c r="D23">
        <v>2015</v>
      </c>
      <c r="E23" t="s">
        <v>16</v>
      </c>
      <c r="F23" s="13">
        <v>328304.8</v>
      </c>
      <c r="H23" s="8" t="s">
        <v>21</v>
      </c>
      <c r="I23" s="9">
        <v>408401.68</v>
      </c>
      <c r="J23" s="9">
        <v>392122.95</v>
      </c>
      <c r="K23" s="9">
        <v>294014.55</v>
      </c>
      <c r="L23" s="9">
        <v>393053.48</v>
      </c>
      <c r="M23" s="9">
        <v>1487592.66</v>
      </c>
    </row>
    <row r="24" spans="2:13" x14ac:dyDescent="0.25">
      <c r="B24" t="s">
        <v>64</v>
      </c>
      <c r="C24">
        <v>202</v>
      </c>
      <c r="D24">
        <v>2015</v>
      </c>
      <c r="E24" t="s">
        <v>17</v>
      </c>
      <c r="F24" s="13">
        <v>305586.5</v>
      </c>
      <c r="H24" s="8" t="s">
        <v>22</v>
      </c>
      <c r="I24" s="9">
        <v>391761.95</v>
      </c>
      <c r="J24" s="9">
        <v>327899.05</v>
      </c>
      <c r="K24" s="9">
        <v>328410.73</v>
      </c>
      <c r="L24" s="9">
        <v>376925.42</v>
      </c>
      <c r="M24" s="9">
        <v>1424997.15</v>
      </c>
    </row>
    <row r="25" spans="2:13" x14ac:dyDescent="0.25">
      <c r="B25" t="s">
        <v>64</v>
      </c>
      <c r="C25">
        <v>202</v>
      </c>
      <c r="D25">
        <v>2015</v>
      </c>
      <c r="E25" t="s">
        <v>18</v>
      </c>
      <c r="F25" s="13">
        <v>324234.53000000003</v>
      </c>
      <c r="H25" s="8" t="s">
        <v>23</v>
      </c>
      <c r="I25" s="9">
        <v>388200.4</v>
      </c>
      <c r="J25" s="9">
        <v>329329.38</v>
      </c>
      <c r="K25" s="9">
        <v>355292.4</v>
      </c>
      <c r="L25" s="9">
        <v>376298.84</v>
      </c>
      <c r="M25" s="9">
        <v>1449121.0200000003</v>
      </c>
    </row>
    <row r="26" spans="2:13" x14ac:dyDescent="0.25">
      <c r="B26" t="s">
        <v>64</v>
      </c>
      <c r="C26">
        <v>202</v>
      </c>
      <c r="D26">
        <v>2015</v>
      </c>
      <c r="E26" t="s">
        <v>19</v>
      </c>
      <c r="F26" s="13">
        <v>349835.6</v>
      </c>
      <c r="H26" s="8" t="s">
        <v>24</v>
      </c>
      <c r="I26" s="9">
        <v>365244.6</v>
      </c>
      <c r="J26" s="9">
        <v>313923.7</v>
      </c>
      <c r="K26" s="9">
        <v>341936.35</v>
      </c>
      <c r="L26" s="9">
        <v>354788.6</v>
      </c>
      <c r="M26" s="9">
        <v>1375893.25</v>
      </c>
    </row>
    <row r="27" spans="2:13" x14ac:dyDescent="0.25">
      <c r="B27" t="s">
        <v>64</v>
      </c>
      <c r="C27">
        <v>202</v>
      </c>
      <c r="D27">
        <v>2015</v>
      </c>
      <c r="E27" t="s">
        <v>20</v>
      </c>
      <c r="F27" s="13">
        <v>395854.55</v>
      </c>
      <c r="H27" s="8" t="s">
        <v>25</v>
      </c>
      <c r="I27" s="9">
        <v>385341.85</v>
      </c>
      <c r="J27" s="9">
        <v>333649.98</v>
      </c>
      <c r="K27" s="9">
        <v>358264</v>
      </c>
      <c r="L27" s="9">
        <v>408510.48</v>
      </c>
      <c r="M27" s="9">
        <v>1485766.31</v>
      </c>
    </row>
    <row r="28" spans="2:13" x14ac:dyDescent="0.25">
      <c r="B28" t="s">
        <v>64</v>
      </c>
      <c r="C28">
        <v>202</v>
      </c>
      <c r="D28">
        <v>2015</v>
      </c>
      <c r="E28" t="s">
        <v>21</v>
      </c>
      <c r="F28" s="13">
        <v>392122.95</v>
      </c>
      <c r="H28" s="8" t="s">
        <v>28</v>
      </c>
      <c r="I28" s="9">
        <v>4471869.9400000004</v>
      </c>
      <c r="J28" s="9">
        <v>4102877.02</v>
      </c>
      <c r="K28" s="9">
        <v>3722999.1899999995</v>
      </c>
      <c r="L28" s="9">
        <v>4507439.04</v>
      </c>
      <c r="M28" s="9">
        <v>16805185.190000001</v>
      </c>
    </row>
    <row r="29" spans="2:13" x14ac:dyDescent="0.25">
      <c r="B29" t="s">
        <v>64</v>
      </c>
      <c r="C29">
        <v>202</v>
      </c>
      <c r="D29">
        <v>2015</v>
      </c>
      <c r="E29" t="s">
        <v>22</v>
      </c>
      <c r="F29" s="13">
        <v>327899.05</v>
      </c>
    </row>
    <row r="30" spans="2:13" x14ac:dyDescent="0.25">
      <c r="B30" t="s">
        <v>64</v>
      </c>
      <c r="C30">
        <v>202</v>
      </c>
      <c r="D30">
        <v>2015</v>
      </c>
      <c r="E30" t="s">
        <v>23</v>
      </c>
      <c r="F30" s="13">
        <v>329329.38</v>
      </c>
    </row>
    <row r="31" spans="2:13" x14ac:dyDescent="0.25">
      <c r="B31" t="s">
        <v>64</v>
      </c>
      <c r="C31">
        <v>202</v>
      </c>
      <c r="D31">
        <v>2015</v>
      </c>
      <c r="E31" t="s">
        <v>24</v>
      </c>
      <c r="F31" s="13">
        <v>313923.7</v>
      </c>
    </row>
    <row r="32" spans="2:13" x14ac:dyDescent="0.25">
      <c r="B32" t="s">
        <v>64</v>
      </c>
      <c r="C32">
        <v>202</v>
      </c>
      <c r="D32">
        <v>2015</v>
      </c>
      <c r="E32" t="s">
        <v>25</v>
      </c>
      <c r="F32" s="13">
        <v>333649.98</v>
      </c>
    </row>
    <row r="33" spans="2:6" x14ac:dyDescent="0.25">
      <c r="B33" t="s">
        <v>64</v>
      </c>
      <c r="C33">
        <v>202</v>
      </c>
      <c r="D33">
        <v>2016</v>
      </c>
      <c r="E33" t="s">
        <v>11</v>
      </c>
      <c r="F33" s="13">
        <v>321137.05</v>
      </c>
    </row>
    <row r="34" spans="2:6" x14ac:dyDescent="0.25">
      <c r="B34" t="s">
        <v>64</v>
      </c>
      <c r="C34">
        <v>202</v>
      </c>
      <c r="D34">
        <v>2016</v>
      </c>
      <c r="E34" t="s">
        <v>15</v>
      </c>
      <c r="F34" s="13">
        <v>300178.15000000002</v>
      </c>
    </row>
    <row r="35" spans="2:6" x14ac:dyDescent="0.25">
      <c r="B35" t="s">
        <v>64</v>
      </c>
      <c r="C35">
        <v>202</v>
      </c>
      <c r="D35">
        <v>2016</v>
      </c>
      <c r="E35" t="s">
        <v>16</v>
      </c>
      <c r="F35" s="13">
        <v>301710.5</v>
      </c>
    </row>
    <row r="36" spans="2:6" x14ac:dyDescent="0.25">
      <c r="B36" t="s">
        <v>64</v>
      </c>
      <c r="C36">
        <v>202</v>
      </c>
      <c r="D36">
        <v>2016</v>
      </c>
      <c r="E36" t="s">
        <v>17</v>
      </c>
      <c r="F36" s="13">
        <v>291926.93</v>
      </c>
    </row>
    <row r="37" spans="2:6" x14ac:dyDescent="0.25">
      <c r="B37" t="s">
        <v>64</v>
      </c>
      <c r="C37">
        <v>202</v>
      </c>
      <c r="D37">
        <v>2016</v>
      </c>
      <c r="E37" t="s">
        <v>18</v>
      </c>
      <c r="F37" s="13">
        <v>274570.90000000002</v>
      </c>
    </row>
    <row r="38" spans="2:6" x14ac:dyDescent="0.25">
      <c r="B38" t="s">
        <v>64</v>
      </c>
      <c r="C38">
        <v>202</v>
      </c>
      <c r="D38">
        <v>2016</v>
      </c>
      <c r="E38" t="s">
        <v>19</v>
      </c>
      <c r="F38" s="13">
        <v>266827.45</v>
      </c>
    </row>
    <row r="39" spans="2:6" x14ac:dyDescent="0.25">
      <c r="B39" t="s">
        <v>64</v>
      </c>
      <c r="C39">
        <v>202</v>
      </c>
      <c r="D39">
        <v>2016</v>
      </c>
      <c r="E39" t="s">
        <v>20</v>
      </c>
      <c r="F39" s="13">
        <v>288730.18</v>
      </c>
    </row>
    <row r="40" spans="2:6" x14ac:dyDescent="0.25">
      <c r="B40" t="s">
        <v>64</v>
      </c>
      <c r="C40">
        <v>202</v>
      </c>
      <c r="D40">
        <v>2016</v>
      </c>
      <c r="E40" t="s">
        <v>21</v>
      </c>
      <c r="F40" s="13">
        <v>294014.55</v>
      </c>
    </row>
    <row r="41" spans="2:6" x14ac:dyDescent="0.25">
      <c r="B41" t="s">
        <v>64</v>
      </c>
      <c r="C41">
        <v>202</v>
      </c>
      <c r="D41">
        <v>2016</v>
      </c>
      <c r="E41" t="s">
        <v>22</v>
      </c>
      <c r="F41" s="13">
        <v>328410.73</v>
      </c>
    </row>
    <row r="42" spans="2:6" x14ac:dyDescent="0.25">
      <c r="B42" t="s">
        <v>64</v>
      </c>
      <c r="C42">
        <v>202</v>
      </c>
      <c r="D42">
        <v>2016</v>
      </c>
      <c r="E42" t="s">
        <v>23</v>
      </c>
      <c r="F42" s="13">
        <v>355292.4</v>
      </c>
    </row>
    <row r="43" spans="2:6" x14ac:dyDescent="0.25">
      <c r="B43" t="s">
        <v>64</v>
      </c>
      <c r="C43">
        <v>202</v>
      </c>
      <c r="D43">
        <v>2016</v>
      </c>
      <c r="E43" t="s">
        <v>24</v>
      </c>
      <c r="F43" s="13">
        <v>341936.35</v>
      </c>
    </row>
    <row r="44" spans="2:6" x14ac:dyDescent="0.25">
      <c r="B44" t="s">
        <v>64</v>
      </c>
      <c r="C44">
        <v>202</v>
      </c>
      <c r="D44">
        <v>2016</v>
      </c>
      <c r="E44" t="s">
        <v>25</v>
      </c>
      <c r="F44" s="13">
        <v>358264</v>
      </c>
    </row>
    <row r="45" spans="2:6" x14ac:dyDescent="0.25">
      <c r="B45" t="s">
        <v>64</v>
      </c>
      <c r="C45">
        <v>202</v>
      </c>
      <c r="D45">
        <v>2017</v>
      </c>
      <c r="E45" t="s">
        <v>11</v>
      </c>
      <c r="F45" s="13">
        <v>360056.65</v>
      </c>
    </row>
    <row r="46" spans="2:6" x14ac:dyDescent="0.25">
      <c r="B46" t="s">
        <v>64</v>
      </c>
      <c r="C46">
        <v>202</v>
      </c>
      <c r="D46">
        <v>2017</v>
      </c>
      <c r="E46" t="s">
        <v>15</v>
      </c>
      <c r="F46" s="13">
        <v>336392.63</v>
      </c>
    </row>
    <row r="47" spans="2:6" x14ac:dyDescent="0.25">
      <c r="B47" t="s">
        <v>64</v>
      </c>
      <c r="C47">
        <v>202</v>
      </c>
      <c r="D47">
        <v>2017</v>
      </c>
      <c r="E47" t="s">
        <v>16</v>
      </c>
      <c r="F47" s="13">
        <v>356640.93</v>
      </c>
    </row>
    <row r="48" spans="2:6" x14ac:dyDescent="0.25">
      <c r="B48" t="s">
        <v>64</v>
      </c>
      <c r="C48">
        <v>202</v>
      </c>
      <c r="D48">
        <v>2017</v>
      </c>
      <c r="E48" t="s">
        <v>17</v>
      </c>
      <c r="F48" s="13">
        <v>371659.48</v>
      </c>
    </row>
    <row r="49" spans="2:6" x14ac:dyDescent="0.25">
      <c r="B49" t="s">
        <v>64</v>
      </c>
      <c r="C49">
        <v>202</v>
      </c>
      <c r="D49">
        <v>2017</v>
      </c>
      <c r="E49" t="s">
        <v>18</v>
      </c>
      <c r="F49" s="13">
        <v>393904</v>
      </c>
    </row>
    <row r="50" spans="2:6" x14ac:dyDescent="0.25">
      <c r="B50" t="s">
        <v>64</v>
      </c>
      <c r="C50">
        <v>202</v>
      </c>
      <c r="D50">
        <v>2017</v>
      </c>
      <c r="E50" t="s">
        <v>19</v>
      </c>
      <c r="F50" s="13">
        <v>383099.85</v>
      </c>
    </row>
    <row r="51" spans="2:6" x14ac:dyDescent="0.25">
      <c r="B51" t="s">
        <v>64</v>
      </c>
      <c r="C51">
        <v>202</v>
      </c>
      <c r="D51">
        <v>2017</v>
      </c>
      <c r="E51" t="s">
        <v>20</v>
      </c>
      <c r="F51" s="13">
        <v>396108.68</v>
      </c>
    </row>
    <row r="52" spans="2:6" x14ac:dyDescent="0.25">
      <c r="B52" t="s">
        <v>64</v>
      </c>
      <c r="C52">
        <v>202</v>
      </c>
      <c r="D52">
        <v>2017</v>
      </c>
      <c r="E52" t="s">
        <v>21</v>
      </c>
      <c r="F52" s="13">
        <v>393053.48</v>
      </c>
    </row>
    <row r="53" spans="2:6" x14ac:dyDescent="0.25">
      <c r="B53" t="s">
        <v>64</v>
      </c>
      <c r="C53">
        <v>202</v>
      </c>
      <c r="D53">
        <v>2017</v>
      </c>
      <c r="E53" t="s">
        <v>22</v>
      </c>
      <c r="F53" s="13">
        <v>376925.42</v>
      </c>
    </row>
    <row r="54" spans="2:6" x14ac:dyDescent="0.25">
      <c r="B54" t="s">
        <v>64</v>
      </c>
      <c r="C54">
        <v>202</v>
      </c>
      <c r="D54">
        <v>2017</v>
      </c>
      <c r="E54" t="s">
        <v>23</v>
      </c>
      <c r="F54" s="13">
        <v>376298.84</v>
      </c>
    </row>
    <row r="55" spans="2:6" x14ac:dyDescent="0.25">
      <c r="B55" t="s">
        <v>64</v>
      </c>
      <c r="C55">
        <v>202</v>
      </c>
      <c r="D55">
        <v>2017</v>
      </c>
      <c r="E55" t="s">
        <v>24</v>
      </c>
      <c r="F55" s="13">
        <v>354788.6</v>
      </c>
    </row>
    <row r="56" spans="2:6" x14ac:dyDescent="0.25">
      <c r="B56" t="s">
        <v>64</v>
      </c>
      <c r="C56">
        <v>202</v>
      </c>
      <c r="D56">
        <v>2017</v>
      </c>
      <c r="E56" t="s">
        <v>25</v>
      </c>
      <c r="F56" s="13">
        <v>408510.48</v>
      </c>
    </row>
  </sheetData>
  <sheetProtection algorithmName="SHA-512" hashValue="UhIhnAOspujolYf69lV9NLlONozpZBnVxIbU836pt8M0K8zNb1jZfYjjoQycvObHxPXXEDuXG15FTVMOxeOpZw==" saltValue="o8sskIqNKX05/EBB+uGB8g==" spinCount="100000" sheet="1" objects="1" scenarios="1"/>
  <mergeCells count="4">
    <mergeCell ref="C2:L2"/>
    <mergeCell ref="C4:O4"/>
    <mergeCell ref="C5:O5"/>
    <mergeCell ref="B7:F7"/>
  </mergeCells>
  <pageMargins left="0.7" right="0.7" top="0.75" bottom="0.75" header="0.3" footer="0.3"/>
  <pageSetup orientation="portrait" r:id="rId3"/>
  <drawing r:id="rId4"/>
  <tableParts count="1"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84"/>
  <sheetViews>
    <sheetView showGridLines="0" workbookViewId="0"/>
  </sheetViews>
  <sheetFormatPr baseColWidth="10" defaultRowHeight="15" x14ac:dyDescent="0.25"/>
  <cols>
    <col min="1" max="1" width="0.85546875" customWidth="1"/>
    <col min="2" max="2" width="18.7109375" bestFit="1" customWidth="1"/>
    <col min="3" max="3" width="8.85546875" bestFit="1" customWidth="1"/>
    <col min="4" max="4" width="6.42578125" bestFit="1" customWidth="1"/>
    <col min="5" max="5" width="9.7109375" bestFit="1" customWidth="1"/>
    <col min="6" max="6" width="12.85546875" bestFit="1" customWidth="1"/>
    <col min="7" max="7" width="2.140625" customWidth="1"/>
    <col min="8" max="8" width="10.85546875" style="18" customWidth="1"/>
    <col min="9" max="9" width="10.85546875" style="18" bestFit="1" customWidth="1"/>
    <col min="10" max="10" width="12.85546875" style="45" customWidth="1"/>
    <col min="11" max="11" width="10" style="18" customWidth="1"/>
    <col min="12" max="12" width="12.85546875" style="18" bestFit="1" customWidth="1"/>
    <col min="13" max="13" width="8.7109375" style="21" bestFit="1" customWidth="1"/>
    <col min="14" max="14" width="2.140625" style="18" customWidth="1"/>
    <col min="15" max="15" width="17.5703125" style="18" customWidth="1"/>
    <col min="16" max="16" width="11" style="18" customWidth="1"/>
    <col min="17" max="17" width="9.42578125" style="18" customWidth="1"/>
    <col min="18" max="18" width="12.140625" style="18" bestFit="1" customWidth="1"/>
    <col min="19" max="19" width="8.85546875" style="18" bestFit="1" customWidth="1"/>
    <col min="20" max="20" width="12.5703125" style="18" bestFit="1" customWidth="1"/>
    <col min="21" max="21" width="11" style="18" bestFit="1" customWidth="1"/>
    <col min="22" max="22" width="9.42578125" customWidth="1"/>
    <col min="23" max="23" width="7.85546875" bestFit="1" customWidth="1"/>
    <col min="25" max="25" width="12.42578125" bestFit="1" customWidth="1"/>
  </cols>
  <sheetData>
    <row r="1" spans="2:23" ht="15.75" thickBot="1" x14ac:dyDescent="0.3"/>
    <row r="2" spans="2:23" s="1" customFormat="1" ht="94.5" customHeight="1" thickBot="1" x14ac:dyDescent="0.3">
      <c r="B2" s="2"/>
      <c r="C2" s="138" t="s">
        <v>65</v>
      </c>
      <c r="D2" s="138"/>
      <c r="E2" s="138"/>
      <c r="F2" s="138"/>
      <c r="G2" s="138"/>
      <c r="H2" s="138"/>
      <c r="I2" s="138"/>
      <c r="J2" s="139"/>
      <c r="K2" s="138"/>
      <c r="L2" s="138"/>
      <c r="M2" s="138"/>
      <c r="N2" s="138"/>
      <c r="O2" s="138"/>
      <c r="P2" s="138"/>
      <c r="Q2" s="138"/>
      <c r="R2" s="138"/>
      <c r="S2" s="36"/>
      <c r="T2" s="36"/>
      <c r="U2" s="36"/>
      <c r="V2" s="36"/>
      <c r="W2" s="4"/>
    </row>
    <row r="4" spans="2:23" s="18" customFormat="1" ht="15" customHeight="1" x14ac:dyDescent="0.2">
      <c r="B4" s="49" t="s">
        <v>5</v>
      </c>
      <c r="C4" s="142" t="s">
        <v>122</v>
      </c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</row>
    <row r="5" spans="2:23" s="18" customFormat="1" ht="15" customHeight="1" x14ac:dyDescent="0.2">
      <c r="B5" s="49" t="s">
        <v>31</v>
      </c>
      <c r="C5" s="142" t="s">
        <v>83</v>
      </c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</row>
    <row r="6" spans="2:23" s="18" customFormat="1" ht="12.75" x14ac:dyDescent="0.2">
      <c r="C6" s="20"/>
      <c r="J6" s="45"/>
      <c r="M6" s="21"/>
    </row>
    <row r="7" spans="2:23" s="18" customFormat="1" ht="12.75" x14ac:dyDescent="0.2">
      <c r="B7" s="140" t="s">
        <v>113</v>
      </c>
      <c r="C7" s="140"/>
      <c r="D7" s="140"/>
      <c r="E7" s="140"/>
      <c r="F7" s="140"/>
      <c r="H7" s="140" t="s">
        <v>104</v>
      </c>
      <c r="I7" s="140"/>
      <c r="J7" s="141"/>
      <c r="K7" s="140"/>
      <c r="L7" s="140"/>
      <c r="M7" s="140"/>
      <c r="O7" s="26" t="s">
        <v>3</v>
      </c>
      <c r="P7" s="50">
        <v>2014</v>
      </c>
      <c r="T7" s="26" t="s">
        <v>3</v>
      </c>
      <c r="U7" s="50">
        <v>2015</v>
      </c>
    </row>
    <row r="8" spans="2:23" s="18" customFormat="1" ht="12.75" x14ac:dyDescent="0.2">
      <c r="B8" s="41" t="s">
        <v>1</v>
      </c>
      <c r="C8" s="42" t="s">
        <v>2</v>
      </c>
      <c r="D8" s="42" t="s">
        <v>3</v>
      </c>
      <c r="E8" s="42" t="s">
        <v>4</v>
      </c>
      <c r="F8" s="43" t="s">
        <v>12</v>
      </c>
      <c r="G8" s="44"/>
      <c r="H8" s="40" t="s">
        <v>100</v>
      </c>
      <c r="I8" s="40" t="s">
        <v>103</v>
      </c>
      <c r="J8" s="46" t="s">
        <v>115</v>
      </c>
      <c r="K8" s="40" t="s">
        <v>101</v>
      </c>
      <c r="L8" s="40" t="s">
        <v>102</v>
      </c>
      <c r="M8" s="48" t="s">
        <v>3</v>
      </c>
      <c r="P8" s="45"/>
      <c r="Q8" s="51"/>
      <c r="U8" s="45"/>
      <c r="V8" s="51"/>
    </row>
    <row r="9" spans="2:23" s="18" customFormat="1" ht="12.75" x14ac:dyDescent="0.2">
      <c r="B9" s="19" t="s">
        <v>84</v>
      </c>
      <c r="C9" s="20">
        <v>142</v>
      </c>
      <c r="D9" s="18">
        <v>2014</v>
      </c>
      <c r="E9" s="18" t="s">
        <v>11</v>
      </c>
      <c r="F9" s="21">
        <v>215648.6</v>
      </c>
      <c r="G9" s="21"/>
      <c r="H9" s="21" t="s">
        <v>66</v>
      </c>
      <c r="I9" s="21" t="s">
        <v>67</v>
      </c>
      <c r="J9" s="45">
        <v>17</v>
      </c>
      <c r="K9" s="21">
        <v>106</v>
      </c>
      <c r="L9" s="21" t="s">
        <v>105</v>
      </c>
      <c r="M9" s="21">
        <v>2014</v>
      </c>
      <c r="O9" s="26" t="s">
        <v>103</v>
      </c>
      <c r="P9" s="26" t="s">
        <v>115</v>
      </c>
      <c r="Q9" s="52" t="s">
        <v>114</v>
      </c>
      <c r="R9" s="53" t="s">
        <v>116</v>
      </c>
      <c r="T9" s="26" t="s">
        <v>103</v>
      </c>
      <c r="U9" s="26" t="s">
        <v>115</v>
      </c>
      <c r="V9" s="52" t="s">
        <v>114</v>
      </c>
      <c r="W9" s="53" t="s">
        <v>120</v>
      </c>
    </row>
    <row r="10" spans="2:23" s="18" customFormat="1" ht="12.75" x14ac:dyDescent="0.2">
      <c r="B10" s="19" t="s">
        <v>84</v>
      </c>
      <c r="C10" s="20">
        <v>142</v>
      </c>
      <c r="D10" s="18">
        <v>2014</v>
      </c>
      <c r="E10" s="18" t="s">
        <v>15</v>
      </c>
      <c r="F10" s="21">
        <v>201333.6</v>
      </c>
      <c r="G10" s="21"/>
      <c r="H10" s="21" t="s">
        <v>66</v>
      </c>
      <c r="I10" s="21" t="s">
        <v>67</v>
      </c>
      <c r="J10" s="45">
        <v>32</v>
      </c>
      <c r="K10" s="21">
        <v>105</v>
      </c>
      <c r="L10" s="21" t="s">
        <v>105</v>
      </c>
      <c r="M10" s="21">
        <v>2014</v>
      </c>
      <c r="O10" s="54" t="s">
        <v>73</v>
      </c>
      <c r="P10" s="45">
        <v>1.5</v>
      </c>
      <c r="Q10" s="45">
        <v>41</v>
      </c>
      <c r="R10" s="45">
        <f>+P10*Q10</f>
        <v>61.5</v>
      </c>
      <c r="S10" s="21"/>
      <c r="T10" s="54" t="s">
        <v>73</v>
      </c>
      <c r="U10" s="45">
        <v>3</v>
      </c>
      <c r="V10" s="45">
        <v>5</v>
      </c>
      <c r="W10" s="45">
        <f>+U10*V10</f>
        <v>15</v>
      </c>
    </row>
    <row r="11" spans="2:23" s="18" customFormat="1" ht="12.75" x14ac:dyDescent="0.2">
      <c r="B11" s="19" t="s">
        <v>84</v>
      </c>
      <c r="C11" s="20">
        <v>142</v>
      </c>
      <c r="D11" s="18">
        <v>2014</v>
      </c>
      <c r="E11" s="18" t="s">
        <v>16</v>
      </c>
      <c r="F11" s="21">
        <v>219127.4</v>
      </c>
      <c r="G11" s="21"/>
      <c r="H11" s="21" t="s">
        <v>68</v>
      </c>
      <c r="I11" s="21" t="s">
        <v>69</v>
      </c>
      <c r="J11" s="45">
        <v>39</v>
      </c>
      <c r="K11" s="21">
        <v>300</v>
      </c>
      <c r="L11" s="21" t="s">
        <v>105</v>
      </c>
      <c r="M11" s="21">
        <v>2014</v>
      </c>
      <c r="O11" s="54"/>
      <c r="P11" s="45">
        <v>3</v>
      </c>
      <c r="Q11" s="45">
        <v>30</v>
      </c>
      <c r="R11" s="45">
        <f t="shared" ref="R11:R28" si="0">+P11*Q11</f>
        <v>90</v>
      </c>
      <c r="S11" s="21"/>
      <c r="T11" s="54"/>
      <c r="U11" s="45">
        <v>12</v>
      </c>
      <c r="V11" s="45">
        <v>203</v>
      </c>
      <c r="W11" s="45">
        <f t="shared" ref="W11:W22" si="1">+U11*V11</f>
        <v>2436</v>
      </c>
    </row>
    <row r="12" spans="2:23" s="18" customFormat="1" ht="12.75" x14ac:dyDescent="0.2">
      <c r="B12" s="19" t="s">
        <v>84</v>
      </c>
      <c r="C12" s="20">
        <v>142</v>
      </c>
      <c r="D12" s="18">
        <v>2014</v>
      </c>
      <c r="E12" s="18" t="s">
        <v>17</v>
      </c>
      <c r="F12" s="21">
        <v>205888.3</v>
      </c>
      <c r="G12" s="21"/>
      <c r="H12" s="21" t="s">
        <v>68</v>
      </c>
      <c r="I12" s="21" t="s">
        <v>69</v>
      </c>
      <c r="J12" s="45">
        <v>40</v>
      </c>
      <c r="K12" s="21">
        <v>96</v>
      </c>
      <c r="L12" s="21" t="s">
        <v>105</v>
      </c>
      <c r="M12" s="21">
        <v>2014</v>
      </c>
      <c r="O12" s="54"/>
      <c r="P12" s="45">
        <v>5</v>
      </c>
      <c r="Q12" s="45">
        <v>6</v>
      </c>
      <c r="R12" s="45">
        <f t="shared" si="0"/>
        <v>30</v>
      </c>
      <c r="S12" s="21"/>
      <c r="T12" s="54"/>
      <c r="U12" s="45">
        <v>14</v>
      </c>
      <c r="V12" s="45">
        <v>15</v>
      </c>
      <c r="W12" s="45">
        <f t="shared" si="1"/>
        <v>210</v>
      </c>
    </row>
    <row r="13" spans="2:23" s="18" customFormat="1" ht="12.75" x14ac:dyDescent="0.2">
      <c r="B13" s="19" t="s">
        <v>84</v>
      </c>
      <c r="C13" s="20">
        <v>142</v>
      </c>
      <c r="D13" s="18">
        <v>2014</v>
      </c>
      <c r="E13" s="18" t="s">
        <v>18</v>
      </c>
      <c r="F13" s="21">
        <v>204544.8</v>
      </c>
      <c r="G13" s="21"/>
      <c r="H13" s="21" t="s">
        <v>68</v>
      </c>
      <c r="I13" s="21" t="s">
        <v>69</v>
      </c>
      <c r="J13" s="45">
        <v>48</v>
      </c>
      <c r="K13" s="21">
        <v>240</v>
      </c>
      <c r="L13" s="21" t="s">
        <v>105</v>
      </c>
      <c r="M13" s="21">
        <v>2014</v>
      </c>
      <c r="O13" s="54"/>
      <c r="P13" s="45">
        <v>7</v>
      </c>
      <c r="Q13" s="45">
        <v>8</v>
      </c>
      <c r="R13" s="45">
        <f t="shared" si="0"/>
        <v>56</v>
      </c>
      <c r="S13" s="21"/>
      <c r="T13" s="54"/>
      <c r="U13" s="45">
        <v>18</v>
      </c>
      <c r="V13" s="45">
        <v>326</v>
      </c>
      <c r="W13" s="45">
        <f t="shared" si="1"/>
        <v>5868</v>
      </c>
    </row>
    <row r="14" spans="2:23" s="18" customFormat="1" ht="12.75" x14ac:dyDescent="0.2">
      <c r="B14" s="19" t="s">
        <v>84</v>
      </c>
      <c r="C14" s="20">
        <v>142</v>
      </c>
      <c r="D14" s="18">
        <v>2014</v>
      </c>
      <c r="E14" s="18" t="s">
        <v>19</v>
      </c>
      <c r="F14" s="21">
        <v>194727.6</v>
      </c>
      <c r="G14" s="21"/>
      <c r="H14" s="21" t="s">
        <v>68</v>
      </c>
      <c r="I14" s="21" t="s">
        <v>69</v>
      </c>
      <c r="J14" s="45">
        <v>75</v>
      </c>
      <c r="K14" s="21">
        <v>156</v>
      </c>
      <c r="L14" s="21" t="s">
        <v>105</v>
      </c>
      <c r="M14" s="21">
        <v>2014</v>
      </c>
      <c r="O14" s="54"/>
      <c r="P14" s="45">
        <v>14</v>
      </c>
      <c r="Q14" s="45">
        <v>15</v>
      </c>
      <c r="R14" s="45">
        <f t="shared" si="0"/>
        <v>210</v>
      </c>
      <c r="S14" s="21"/>
      <c r="T14" s="54"/>
      <c r="U14" s="45">
        <v>24</v>
      </c>
      <c r="V14" s="45">
        <v>40</v>
      </c>
      <c r="W14" s="45">
        <f t="shared" si="1"/>
        <v>960</v>
      </c>
    </row>
    <row r="15" spans="2:23" s="18" customFormat="1" ht="12.75" x14ac:dyDescent="0.2">
      <c r="B15" s="19" t="s">
        <v>84</v>
      </c>
      <c r="C15" s="20">
        <v>142</v>
      </c>
      <c r="D15" s="18">
        <v>2014</v>
      </c>
      <c r="E15" s="18" t="s">
        <v>20</v>
      </c>
      <c r="F15" s="21">
        <v>206816.3</v>
      </c>
      <c r="G15" s="21"/>
      <c r="H15" s="21" t="s">
        <v>70</v>
      </c>
      <c r="I15" s="21" t="s">
        <v>71</v>
      </c>
      <c r="J15" s="45">
        <v>26</v>
      </c>
      <c r="K15" s="21">
        <v>1</v>
      </c>
      <c r="L15" s="21" t="s">
        <v>105</v>
      </c>
      <c r="M15" s="21">
        <v>2014</v>
      </c>
      <c r="O15" s="54"/>
      <c r="P15" s="45">
        <v>19</v>
      </c>
      <c r="Q15" s="45">
        <v>35</v>
      </c>
      <c r="R15" s="45">
        <f t="shared" si="0"/>
        <v>665</v>
      </c>
      <c r="S15" s="21"/>
      <c r="T15" s="54"/>
      <c r="U15" s="45">
        <v>45</v>
      </c>
      <c r="V15" s="45">
        <v>650</v>
      </c>
      <c r="W15" s="45">
        <f t="shared" si="1"/>
        <v>29250</v>
      </c>
    </row>
    <row r="16" spans="2:23" s="18" customFormat="1" ht="12.75" x14ac:dyDescent="0.2">
      <c r="B16" s="19" t="s">
        <v>84</v>
      </c>
      <c r="C16" s="20">
        <v>142</v>
      </c>
      <c r="D16" s="18">
        <v>2014</v>
      </c>
      <c r="E16" s="18" t="s">
        <v>21</v>
      </c>
      <c r="F16" s="21">
        <v>194138.2</v>
      </c>
      <c r="G16" s="21"/>
      <c r="H16" s="21" t="s">
        <v>66</v>
      </c>
      <c r="I16" s="21" t="s">
        <v>67</v>
      </c>
      <c r="J16" s="45">
        <v>17</v>
      </c>
      <c r="K16" s="21">
        <v>602</v>
      </c>
      <c r="L16" s="21" t="s">
        <v>106</v>
      </c>
      <c r="M16" s="21">
        <v>2014</v>
      </c>
      <c r="O16" s="54"/>
      <c r="P16" s="45">
        <v>24</v>
      </c>
      <c r="Q16" s="45">
        <v>40</v>
      </c>
      <c r="R16" s="45">
        <f t="shared" si="0"/>
        <v>960</v>
      </c>
      <c r="S16" s="21"/>
      <c r="T16" s="54" t="s">
        <v>71</v>
      </c>
      <c r="U16" s="45">
        <v>26</v>
      </c>
      <c r="V16" s="45">
        <v>25</v>
      </c>
      <c r="W16" s="45">
        <f t="shared" si="1"/>
        <v>650</v>
      </c>
    </row>
    <row r="17" spans="2:23" s="18" customFormat="1" ht="12.75" x14ac:dyDescent="0.2">
      <c r="B17" s="19" t="s">
        <v>84</v>
      </c>
      <c r="C17" s="20">
        <v>142</v>
      </c>
      <c r="D17" s="18">
        <v>2014</v>
      </c>
      <c r="E17" s="18" t="s">
        <v>22</v>
      </c>
      <c r="F17" s="21">
        <v>198791.4</v>
      </c>
      <c r="G17" s="21"/>
      <c r="H17" s="21" t="s">
        <v>66</v>
      </c>
      <c r="I17" s="21" t="s">
        <v>67</v>
      </c>
      <c r="J17" s="45">
        <v>32</v>
      </c>
      <c r="K17" s="21">
        <v>10</v>
      </c>
      <c r="L17" s="21" t="s">
        <v>106</v>
      </c>
      <c r="M17" s="21">
        <v>2014</v>
      </c>
      <c r="O17" s="54"/>
      <c r="P17" s="45">
        <v>45</v>
      </c>
      <c r="Q17" s="45">
        <v>112</v>
      </c>
      <c r="R17" s="45">
        <f t="shared" si="0"/>
        <v>5040</v>
      </c>
      <c r="S17" s="21"/>
      <c r="T17" s="54" t="s">
        <v>69</v>
      </c>
      <c r="U17" s="45">
        <v>39</v>
      </c>
      <c r="V17" s="45">
        <v>300</v>
      </c>
      <c r="W17" s="45">
        <f t="shared" si="1"/>
        <v>11700</v>
      </c>
    </row>
    <row r="18" spans="2:23" s="18" customFormat="1" ht="12.75" x14ac:dyDescent="0.2">
      <c r="B18" s="19" t="s">
        <v>84</v>
      </c>
      <c r="C18" s="20">
        <v>142</v>
      </c>
      <c r="D18" s="18">
        <v>2014</v>
      </c>
      <c r="E18" s="18" t="s">
        <v>23</v>
      </c>
      <c r="F18" s="21">
        <v>203999</v>
      </c>
      <c r="G18" s="21"/>
      <c r="H18" s="21" t="s">
        <v>70</v>
      </c>
      <c r="I18" s="21" t="s">
        <v>71</v>
      </c>
      <c r="J18" s="45">
        <v>20</v>
      </c>
      <c r="K18" s="21">
        <v>20</v>
      </c>
      <c r="L18" s="21" t="s">
        <v>106</v>
      </c>
      <c r="M18" s="21">
        <v>2014</v>
      </c>
      <c r="O18" s="54" t="s">
        <v>71</v>
      </c>
      <c r="P18" s="45">
        <v>11</v>
      </c>
      <c r="Q18" s="45">
        <v>191</v>
      </c>
      <c r="R18" s="45">
        <f t="shared" si="0"/>
        <v>2101</v>
      </c>
      <c r="S18" s="21"/>
      <c r="T18" s="54"/>
      <c r="U18" s="45">
        <v>40</v>
      </c>
      <c r="V18" s="45">
        <v>96</v>
      </c>
      <c r="W18" s="45">
        <f t="shared" si="1"/>
        <v>3840</v>
      </c>
    </row>
    <row r="19" spans="2:23" s="18" customFormat="1" ht="12.75" x14ac:dyDescent="0.2">
      <c r="B19" s="19" t="s">
        <v>84</v>
      </c>
      <c r="C19" s="20">
        <v>142</v>
      </c>
      <c r="D19" s="18">
        <v>2014</v>
      </c>
      <c r="E19" s="18" t="s">
        <v>24</v>
      </c>
      <c r="F19" s="21">
        <v>191077.4</v>
      </c>
      <c r="G19" s="21"/>
      <c r="H19" s="21" t="s">
        <v>70</v>
      </c>
      <c r="I19" s="21" t="s">
        <v>71</v>
      </c>
      <c r="J19" s="45">
        <v>18</v>
      </c>
      <c r="K19" s="21">
        <v>56</v>
      </c>
      <c r="L19" s="21" t="s">
        <v>106</v>
      </c>
      <c r="M19" s="21">
        <v>2014</v>
      </c>
      <c r="O19" s="54"/>
      <c r="P19" s="45">
        <v>18</v>
      </c>
      <c r="Q19" s="45">
        <v>56</v>
      </c>
      <c r="R19" s="45">
        <f t="shared" si="0"/>
        <v>1008</v>
      </c>
      <c r="S19" s="21"/>
      <c r="T19" s="54"/>
      <c r="U19" s="45">
        <v>48</v>
      </c>
      <c r="V19" s="45">
        <v>240</v>
      </c>
      <c r="W19" s="45">
        <f t="shared" si="1"/>
        <v>11520</v>
      </c>
    </row>
    <row r="20" spans="2:23" s="18" customFormat="1" ht="12.75" x14ac:dyDescent="0.2">
      <c r="B20" s="19" t="s">
        <v>84</v>
      </c>
      <c r="C20" s="20">
        <v>142</v>
      </c>
      <c r="D20" s="18">
        <v>2014</v>
      </c>
      <c r="E20" s="18" t="s">
        <v>25</v>
      </c>
      <c r="F20" s="21">
        <v>190064.5</v>
      </c>
      <c r="G20" s="21"/>
      <c r="H20" s="21" t="s">
        <v>70</v>
      </c>
      <c r="I20" s="21" t="s">
        <v>71</v>
      </c>
      <c r="J20" s="45">
        <v>11</v>
      </c>
      <c r="K20" s="21">
        <v>13</v>
      </c>
      <c r="L20" s="21" t="s">
        <v>106</v>
      </c>
      <c r="M20" s="21">
        <v>2014</v>
      </c>
      <c r="O20" s="54"/>
      <c r="P20" s="45">
        <v>20</v>
      </c>
      <c r="Q20" s="45">
        <v>324</v>
      </c>
      <c r="R20" s="45">
        <f t="shared" si="0"/>
        <v>6480</v>
      </c>
      <c r="S20" s="21"/>
      <c r="T20" s="54"/>
      <c r="U20" s="45">
        <v>75</v>
      </c>
      <c r="V20" s="45">
        <v>156</v>
      </c>
      <c r="W20" s="45">
        <f t="shared" si="1"/>
        <v>11700</v>
      </c>
    </row>
    <row r="21" spans="2:23" s="18" customFormat="1" ht="12.75" x14ac:dyDescent="0.2">
      <c r="B21" s="19" t="s">
        <v>84</v>
      </c>
      <c r="C21" s="20">
        <v>142</v>
      </c>
      <c r="D21" s="18">
        <v>2015</v>
      </c>
      <c r="E21" s="18" t="s">
        <v>11</v>
      </c>
      <c r="F21" s="21">
        <v>186426.2</v>
      </c>
      <c r="G21" s="21"/>
      <c r="H21" s="21" t="s">
        <v>72</v>
      </c>
      <c r="I21" s="21" t="s">
        <v>73</v>
      </c>
      <c r="J21" s="45">
        <v>1.5</v>
      </c>
      <c r="K21" s="21">
        <v>35</v>
      </c>
      <c r="L21" s="21" t="s">
        <v>106</v>
      </c>
      <c r="M21" s="21">
        <v>2014</v>
      </c>
      <c r="O21" s="54"/>
      <c r="P21" s="45">
        <v>26</v>
      </c>
      <c r="Q21" s="45">
        <v>129</v>
      </c>
      <c r="R21" s="45">
        <f t="shared" si="0"/>
        <v>3354</v>
      </c>
      <c r="S21" s="21"/>
      <c r="T21" s="54" t="s">
        <v>67</v>
      </c>
      <c r="U21" s="45">
        <v>17</v>
      </c>
      <c r="V21" s="45">
        <v>134</v>
      </c>
      <c r="W21" s="45">
        <f t="shared" si="1"/>
        <v>2278</v>
      </c>
    </row>
    <row r="22" spans="2:23" s="18" customFormat="1" ht="13.5" thickBot="1" x14ac:dyDescent="0.25">
      <c r="B22" s="19" t="s">
        <v>84</v>
      </c>
      <c r="C22" s="20">
        <v>142</v>
      </c>
      <c r="D22" s="18">
        <v>2015</v>
      </c>
      <c r="E22" s="18" t="s">
        <v>15</v>
      </c>
      <c r="F22" s="21">
        <v>172867</v>
      </c>
      <c r="G22" s="21"/>
      <c r="H22" s="21" t="s">
        <v>72</v>
      </c>
      <c r="I22" s="21" t="s">
        <v>73</v>
      </c>
      <c r="J22" s="45">
        <v>5</v>
      </c>
      <c r="K22" s="21">
        <v>6</v>
      </c>
      <c r="L22" s="21" t="s">
        <v>106</v>
      </c>
      <c r="M22" s="21">
        <v>2014</v>
      </c>
      <c r="O22" s="54" t="s">
        <v>75</v>
      </c>
      <c r="P22" s="45">
        <v>50</v>
      </c>
      <c r="Q22" s="45">
        <v>35</v>
      </c>
      <c r="R22" s="45">
        <f t="shared" si="0"/>
        <v>1750</v>
      </c>
      <c r="S22" s="21"/>
      <c r="T22" s="54"/>
      <c r="U22" s="45">
        <v>32</v>
      </c>
      <c r="V22" s="45">
        <v>105</v>
      </c>
      <c r="W22" s="45">
        <f t="shared" si="1"/>
        <v>3360</v>
      </c>
    </row>
    <row r="23" spans="2:23" s="18" customFormat="1" ht="13.5" thickTop="1" x14ac:dyDescent="0.2">
      <c r="B23" s="19" t="s">
        <v>84</v>
      </c>
      <c r="C23" s="20">
        <v>142</v>
      </c>
      <c r="D23" s="18">
        <v>2015</v>
      </c>
      <c r="E23" s="18" t="s">
        <v>16</v>
      </c>
      <c r="F23" s="21">
        <v>192068.1</v>
      </c>
      <c r="G23" s="21"/>
      <c r="H23" s="21" t="s">
        <v>72</v>
      </c>
      <c r="I23" s="21" t="s">
        <v>73</v>
      </c>
      <c r="J23" s="45">
        <v>7</v>
      </c>
      <c r="K23" s="21">
        <v>8</v>
      </c>
      <c r="L23" s="21" t="s">
        <v>106</v>
      </c>
      <c r="M23" s="21">
        <v>2014</v>
      </c>
      <c r="O23" s="54" t="s">
        <v>69</v>
      </c>
      <c r="P23" s="45">
        <v>39</v>
      </c>
      <c r="Q23" s="45">
        <v>300</v>
      </c>
      <c r="R23" s="45">
        <f t="shared" si="0"/>
        <v>11700</v>
      </c>
      <c r="S23" s="21"/>
      <c r="T23" s="18" t="s">
        <v>28</v>
      </c>
      <c r="V23" s="45">
        <v>2295</v>
      </c>
      <c r="W23" s="55">
        <f>+SUM(W10:W22)</f>
        <v>83787</v>
      </c>
    </row>
    <row r="24" spans="2:23" s="18" customFormat="1" ht="12.75" x14ac:dyDescent="0.2">
      <c r="B24" s="19" t="s">
        <v>84</v>
      </c>
      <c r="C24" s="20">
        <v>142</v>
      </c>
      <c r="D24" s="18">
        <v>2015</v>
      </c>
      <c r="E24" s="18" t="s">
        <v>17</v>
      </c>
      <c r="F24" s="21">
        <v>179532.2</v>
      </c>
      <c r="G24" s="21"/>
      <c r="H24" s="21" t="s">
        <v>74</v>
      </c>
      <c r="I24" s="21" t="s">
        <v>75</v>
      </c>
      <c r="J24" s="45">
        <v>50</v>
      </c>
      <c r="K24" s="21">
        <v>32</v>
      </c>
      <c r="L24" s="21" t="s">
        <v>106</v>
      </c>
      <c r="M24" s="21">
        <v>2014</v>
      </c>
      <c r="O24" s="54"/>
      <c r="P24" s="45">
        <v>40</v>
      </c>
      <c r="Q24" s="45">
        <v>96</v>
      </c>
      <c r="R24" s="45">
        <f t="shared" si="0"/>
        <v>3840</v>
      </c>
      <c r="S24" s="21"/>
      <c r="T24" s="19" t="s">
        <v>117</v>
      </c>
      <c r="W24" s="56">
        <f>+W23*144*0.02</f>
        <v>241306.56</v>
      </c>
    </row>
    <row r="25" spans="2:23" s="18" customFormat="1" ht="12.75" x14ac:dyDescent="0.2">
      <c r="B25" s="19" t="s">
        <v>84</v>
      </c>
      <c r="C25" s="20">
        <v>142</v>
      </c>
      <c r="D25" s="18">
        <v>2015</v>
      </c>
      <c r="E25" s="18" t="s">
        <v>18</v>
      </c>
      <c r="F25" s="21">
        <v>185553.1</v>
      </c>
      <c r="G25" s="21"/>
      <c r="H25" s="21" t="s">
        <v>66</v>
      </c>
      <c r="I25" s="21" t="s">
        <v>67</v>
      </c>
      <c r="J25" s="45">
        <v>17</v>
      </c>
      <c r="K25" s="21">
        <v>791</v>
      </c>
      <c r="L25" s="21" t="s">
        <v>110</v>
      </c>
      <c r="M25" s="21">
        <v>2014</v>
      </c>
      <c r="O25" s="54"/>
      <c r="P25" s="45">
        <v>48</v>
      </c>
      <c r="Q25" s="45">
        <v>240</v>
      </c>
      <c r="R25" s="45">
        <f t="shared" si="0"/>
        <v>11520</v>
      </c>
      <c r="S25" s="21"/>
    </row>
    <row r="26" spans="2:23" s="18" customFormat="1" ht="12.75" x14ac:dyDescent="0.2">
      <c r="B26" s="19" t="s">
        <v>84</v>
      </c>
      <c r="C26" s="20">
        <v>142</v>
      </c>
      <c r="D26" s="18">
        <v>2015</v>
      </c>
      <c r="E26" s="18" t="s">
        <v>19</v>
      </c>
      <c r="F26" s="21">
        <v>180669.9</v>
      </c>
      <c r="G26" s="21"/>
      <c r="H26" s="21" t="s">
        <v>70</v>
      </c>
      <c r="I26" s="21" t="s">
        <v>71</v>
      </c>
      <c r="J26" s="45">
        <v>20</v>
      </c>
      <c r="K26" s="21">
        <v>105</v>
      </c>
      <c r="L26" s="21" t="s">
        <v>110</v>
      </c>
      <c r="M26" s="21">
        <v>2014</v>
      </c>
      <c r="O26" s="54"/>
      <c r="P26" s="45">
        <v>75</v>
      </c>
      <c r="Q26" s="45">
        <v>156</v>
      </c>
      <c r="R26" s="45">
        <f t="shared" si="0"/>
        <v>11700</v>
      </c>
      <c r="S26" s="21"/>
    </row>
    <row r="27" spans="2:23" s="18" customFormat="1" ht="12.75" x14ac:dyDescent="0.2">
      <c r="B27" s="19" t="s">
        <v>84</v>
      </c>
      <c r="C27" s="20">
        <v>142</v>
      </c>
      <c r="D27" s="18">
        <v>2015</v>
      </c>
      <c r="E27" s="18" t="s">
        <v>20</v>
      </c>
      <c r="F27" s="21">
        <v>192491</v>
      </c>
      <c r="G27" s="21"/>
      <c r="H27" s="21" t="s">
        <v>70</v>
      </c>
      <c r="I27" s="21" t="s">
        <v>71</v>
      </c>
      <c r="J27" s="45">
        <v>11</v>
      </c>
      <c r="K27" s="21">
        <v>38</v>
      </c>
      <c r="L27" s="21" t="s">
        <v>110</v>
      </c>
      <c r="M27" s="21">
        <v>2014</v>
      </c>
      <c r="O27" s="54" t="s">
        <v>67</v>
      </c>
      <c r="P27" s="45">
        <v>17</v>
      </c>
      <c r="Q27" s="45">
        <v>4279</v>
      </c>
      <c r="R27" s="45">
        <f t="shared" si="0"/>
        <v>72743</v>
      </c>
      <c r="S27" s="21"/>
    </row>
    <row r="28" spans="2:23" s="18" customFormat="1" ht="13.5" thickBot="1" x14ac:dyDescent="0.25">
      <c r="B28" s="19" t="s">
        <v>84</v>
      </c>
      <c r="C28" s="20">
        <v>142</v>
      </c>
      <c r="D28" s="18">
        <v>2015</v>
      </c>
      <c r="E28" s="18" t="s">
        <v>21</v>
      </c>
      <c r="F28" s="21">
        <v>189143.7</v>
      </c>
      <c r="G28" s="21"/>
      <c r="H28" s="21" t="s">
        <v>72</v>
      </c>
      <c r="I28" s="21" t="s">
        <v>73</v>
      </c>
      <c r="J28" s="45">
        <v>1.5</v>
      </c>
      <c r="K28" s="18">
        <v>3</v>
      </c>
      <c r="L28" s="21" t="s">
        <v>110</v>
      </c>
      <c r="M28" s="21">
        <v>2014</v>
      </c>
      <c r="O28" s="54"/>
      <c r="P28" s="45">
        <v>32</v>
      </c>
      <c r="Q28" s="45">
        <v>132</v>
      </c>
      <c r="R28" s="45">
        <f t="shared" si="0"/>
        <v>4224</v>
      </c>
      <c r="S28" s="21"/>
    </row>
    <row r="29" spans="2:23" s="18" customFormat="1" ht="13.5" thickTop="1" x14ac:dyDescent="0.2">
      <c r="B29" s="19" t="s">
        <v>84</v>
      </c>
      <c r="C29" s="20">
        <v>142</v>
      </c>
      <c r="D29" s="18">
        <v>2015</v>
      </c>
      <c r="E29" s="18" t="s">
        <v>22</v>
      </c>
      <c r="F29" s="21">
        <v>190776.2</v>
      </c>
      <c r="G29" s="21"/>
      <c r="H29" s="21" t="s">
        <v>72</v>
      </c>
      <c r="I29" s="21" t="s">
        <v>73</v>
      </c>
      <c r="J29" s="45">
        <v>3</v>
      </c>
      <c r="K29" s="18">
        <v>10</v>
      </c>
      <c r="L29" s="21" t="s">
        <v>110</v>
      </c>
      <c r="M29" s="21">
        <v>2014</v>
      </c>
      <c r="O29" s="18" t="s">
        <v>28</v>
      </c>
      <c r="Q29" s="45">
        <v>6225</v>
      </c>
      <c r="R29" s="55">
        <f>+SUM(R10:R28)</f>
        <v>137532.5</v>
      </c>
      <c r="S29" s="21"/>
    </row>
    <row r="30" spans="2:23" s="18" customFormat="1" ht="12.75" x14ac:dyDescent="0.2">
      <c r="B30" s="19" t="s">
        <v>84</v>
      </c>
      <c r="C30" s="20">
        <v>142</v>
      </c>
      <c r="D30" s="18">
        <v>2015</v>
      </c>
      <c r="E30" s="18" t="s">
        <v>23</v>
      </c>
      <c r="F30" s="21">
        <v>193989</v>
      </c>
      <c r="G30" s="21"/>
      <c r="H30" s="21" t="s">
        <v>66</v>
      </c>
      <c r="I30" s="21" t="s">
        <v>67</v>
      </c>
      <c r="J30" s="45">
        <v>17</v>
      </c>
      <c r="K30" s="18">
        <v>833</v>
      </c>
      <c r="L30" s="18" t="s">
        <v>107</v>
      </c>
      <c r="M30" s="21">
        <v>2014</v>
      </c>
      <c r="O30" s="19" t="s">
        <v>117</v>
      </c>
      <c r="R30" s="56">
        <f>+R29*144*0.02</f>
        <v>396093.60000000003</v>
      </c>
      <c r="S30" s="21"/>
      <c r="T30" s="21"/>
      <c r="U30" s="21"/>
    </row>
    <row r="31" spans="2:23" s="18" customFormat="1" ht="12.75" x14ac:dyDescent="0.2">
      <c r="B31" s="19" t="s">
        <v>84</v>
      </c>
      <c r="C31" s="20">
        <v>142</v>
      </c>
      <c r="D31" s="18">
        <v>2015</v>
      </c>
      <c r="E31" s="18" t="s">
        <v>24</v>
      </c>
      <c r="F31" s="21">
        <v>180606</v>
      </c>
      <c r="G31" s="21"/>
      <c r="H31" s="21" t="s">
        <v>70</v>
      </c>
      <c r="I31" s="21" t="s">
        <v>71</v>
      </c>
      <c r="J31" s="45">
        <v>20</v>
      </c>
      <c r="K31" s="18">
        <v>52</v>
      </c>
      <c r="L31" s="18" t="s">
        <v>107</v>
      </c>
      <c r="M31" s="21">
        <v>2014</v>
      </c>
      <c r="O31" s="19"/>
      <c r="R31" s="56"/>
      <c r="S31" s="21"/>
    </row>
    <row r="32" spans="2:23" s="18" customFormat="1" ht="12.75" x14ac:dyDescent="0.2">
      <c r="B32" s="19" t="s">
        <v>84</v>
      </c>
      <c r="C32" s="20">
        <v>142</v>
      </c>
      <c r="D32" s="18">
        <v>2015</v>
      </c>
      <c r="E32" s="18" t="s">
        <v>25</v>
      </c>
      <c r="F32" s="21">
        <v>182342.39999999999</v>
      </c>
      <c r="G32" s="21"/>
      <c r="H32" s="21" t="s">
        <v>70</v>
      </c>
      <c r="I32" s="21" t="s">
        <v>71</v>
      </c>
      <c r="J32" s="45">
        <v>11</v>
      </c>
      <c r="K32" s="18">
        <v>13</v>
      </c>
      <c r="L32" s="18" t="s">
        <v>107</v>
      </c>
      <c r="M32" s="21">
        <v>2014</v>
      </c>
    </row>
    <row r="33" spans="2:19" s="18" customFormat="1" ht="12.75" x14ac:dyDescent="0.2">
      <c r="B33" s="19" t="s">
        <v>84</v>
      </c>
      <c r="C33" s="20">
        <v>142</v>
      </c>
      <c r="D33" s="18">
        <v>2016</v>
      </c>
      <c r="E33" s="18" t="s">
        <v>11</v>
      </c>
      <c r="F33" s="21">
        <v>172516.9</v>
      </c>
      <c r="G33" s="21"/>
      <c r="H33" s="18" t="s">
        <v>66</v>
      </c>
      <c r="I33" s="21" t="s">
        <v>67</v>
      </c>
      <c r="J33" s="45">
        <v>17</v>
      </c>
      <c r="K33" s="18">
        <v>691</v>
      </c>
      <c r="L33" s="18" t="s">
        <v>108</v>
      </c>
      <c r="M33" s="21">
        <v>2014</v>
      </c>
      <c r="O33" s="26" t="s">
        <v>30</v>
      </c>
      <c r="P33" s="26" t="s">
        <v>29</v>
      </c>
    </row>
    <row r="34" spans="2:19" s="18" customFormat="1" ht="12.75" x14ac:dyDescent="0.2">
      <c r="B34" s="19" t="s">
        <v>84</v>
      </c>
      <c r="C34" s="20">
        <v>142</v>
      </c>
      <c r="D34" s="18">
        <v>2016</v>
      </c>
      <c r="E34" s="18" t="s">
        <v>15</v>
      </c>
      <c r="F34" s="21">
        <v>170717.8</v>
      </c>
      <c r="G34" s="21"/>
      <c r="H34" s="18" t="s">
        <v>70</v>
      </c>
      <c r="I34" s="21" t="s">
        <v>71</v>
      </c>
      <c r="J34" s="45">
        <v>20</v>
      </c>
      <c r="K34" s="18">
        <v>110</v>
      </c>
      <c r="L34" s="18" t="s">
        <v>108</v>
      </c>
      <c r="M34" s="21">
        <v>2014</v>
      </c>
      <c r="O34" s="26" t="s">
        <v>27</v>
      </c>
      <c r="P34" s="18">
        <v>2014</v>
      </c>
      <c r="Q34" s="18">
        <v>2015</v>
      </c>
      <c r="R34" s="18">
        <v>2016</v>
      </c>
      <c r="S34" s="18">
        <v>2017</v>
      </c>
    </row>
    <row r="35" spans="2:19" s="18" customFormat="1" ht="12.75" x14ac:dyDescent="0.2">
      <c r="B35" s="19" t="s">
        <v>84</v>
      </c>
      <c r="C35" s="20">
        <v>142</v>
      </c>
      <c r="D35" s="18">
        <v>2016</v>
      </c>
      <c r="E35" s="18" t="s">
        <v>16</v>
      </c>
      <c r="F35" s="21">
        <v>161842.1</v>
      </c>
      <c r="G35" s="21"/>
      <c r="H35" s="18" t="s">
        <v>70</v>
      </c>
      <c r="I35" s="21" t="s">
        <v>71</v>
      </c>
      <c r="J35" s="45">
        <v>11</v>
      </c>
      <c r="K35" s="18">
        <v>51</v>
      </c>
      <c r="L35" s="18" t="s">
        <v>108</v>
      </c>
      <c r="M35" s="21">
        <v>2014</v>
      </c>
      <c r="O35" s="27" t="s">
        <v>11</v>
      </c>
      <c r="P35" s="21">
        <v>215648.6</v>
      </c>
      <c r="Q35" s="21">
        <v>186426.2</v>
      </c>
      <c r="R35" s="21">
        <v>172516.9</v>
      </c>
      <c r="S35" s="21">
        <v>169857.2</v>
      </c>
    </row>
    <row r="36" spans="2:19" s="18" customFormat="1" ht="12.75" x14ac:dyDescent="0.2">
      <c r="B36" s="19" t="s">
        <v>84</v>
      </c>
      <c r="C36" s="20">
        <v>142</v>
      </c>
      <c r="D36" s="18">
        <v>2016</v>
      </c>
      <c r="E36" s="18" t="s">
        <v>17</v>
      </c>
      <c r="F36" s="21">
        <v>160561</v>
      </c>
      <c r="G36" s="21"/>
      <c r="H36" s="18" t="s">
        <v>72</v>
      </c>
      <c r="I36" s="18" t="s">
        <v>73</v>
      </c>
      <c r="J36" s="45">
        <v>1.5</v>
      </c>
      <c r="K36" s="18">
        <v>3</v>
      </c>
      <c r="L36" s="18" t="s">
        <v>108</v>
      </c>
      <c r="M36" s="21">
        <v>2014</v>
      </c>
      <c r="O36" s="27" t="s">
        <v>15</v>
      </c>
      <c r="P36" s="21">
        <v>201333.6</v>
      </c>
      <c r="Q36" s="21">
        <v>172867</v>
      </c>
      <c r="R36" s="21">
        <v>170717.8</v>
      </c>
      <c r="S36" s="21">
        <v>158036.70000000001</v>
      </c>
    </row>
    <row r="37" spans="2:19" s="18" customFormat="1" ht="12.75" x14ac:dyDescent="0.2">
      <c r="B37" s="19" t="s">
        <v>84</v>
      </c>
      <c r="C37" s="20">
        <v>142</v>
      </c>
      <c r="D37" s="18">
        <v>2016</v>
      </c>
      <c r="E37" s="18" t="s">
        <v>18</v>
      </c>
      <c r="F37" s="21">
        <v>156945.9</v>
      </c>
      <c r="G37" s="21"/>
      <c r="H37" s="18" t="s">
        <v>66</v>
      </c>
      <c r="I37" s="21" t="s">
        <v>67</v>
      </c>
      <c r="J37" s="45">
        <v>17</v>
      </c>
      <c r="K37" s="18">
        <v>694</v>
      </c>
      <c r="L37" s="18" t="s">
        <v>111</v>
      </c>
      <c r="M37" s="21">
        <v>2014</v>
      </c>
      <c r="O37" s="27" t="s">
        <v>16</v>
      </c>
      <c r="P37" s="21">
        <v>219127.4</v>
      </c>
      <c r="Q37" s="21">
        <v>192068.1</v>
      </c>
      <c r="R37" s="21">
        <v>161842.1</v>
      </c>
      <c r="S37" s="21">
        <v>170713.4</v>
      </c>
    </row>
    <row r="38" spans="2:19" s="18" customFormat="1" ht="12.75" x14ac:dyDescent="0.2">
      <c r="B38" s="19" t="s">
        <v>84</v>
      </c>
      <c r="C38" s="20">
        <v>142</v>
      </c>
      <c r="D38" s="18">
        <v>2016</v>
      </c>
      <c r="E38" s="18" t="s">
        <v>19</v>
      </c>
      <c r="F38" s="21">
        <v>158303</v>
      </c>
      <c r="G38" s="21"/>
      <c r="H38" s="18" t="s">
        <v>70</v>
      </c>
      <c r="I38" s="21" t="s">
        <v>71</v>
      </c>
      <c r="J38" s="45">
        <v>20</v>
      </c>
      <c r="K38" s="18">
        <v>37</v>
      </c>
      <c r="L38" s="18" t="s">
        <v>111</v>
      </c>
      <c r="M38" s="21">
        <v>2014</v>
      </c>
      <c r="O38" s="27" t="s">
        <v>17</v>
      </c>
      <c r="P38" s="21">
        <v>205888.3</v>
      </c>
      <c r="Q38" s="21">
        <v>179532.2</v>
      </c>
      <c r="R38" s="21">
        <v>160561</v>
      </c>
      <c r="S38" s="21">
        <v>160267.20000000001</v>
      </c>
    </row>
    <row r="39" spans="2:19" s="18" customFormat="1" ht="12.75" x14ac:dyDescent="0.2">
      <c r="B39" s="19" t="s">
        <v>84</v>
      </c>
      <c r="C39" s="20">
        <v>142</v>
      </c>
      <c r="D39" s="18">
        <v>2016</v>
      </c>
      <c r="E39" s="18" t="s">
        <v>20</v>
      </c>
      <c r="F39" s="21">
        <v>162348.5</v>
      </c>
      <c r="G39" s="21"/>
      <c r="H39" s="18" t="s">
        <v>70</v>
      </c>
      <c r="I39" s="21" t="s">
        <v>71</v>
      </c>
      <c r="J39" s="45">
        <v>11</v>
      </c>
      <c r="K39" s="18">
        <v>76</v>
      </c>
      <c r="L39" s="18" t="s">
        <v>111</v>
      </c>
      <c r="M39" s="21">
        <v>2014</v>
      </c>
      <c r="O39" s="27" t="s">
        <v>18</v>
      </c>
      <c r="P39" s="21">
        <v>204544.8</v>
      </c>
      <c r="Q39" s="21">
        <v>185553.1</v>
      </c>
      <c r="R39" s="21">
        <v>156945.9</v>
      </c>
      <c r="S39" s="21">
        <v>169164</v>
      </c>
    </row>
    <row r="40" spans="2:19" s="18" customFormat="1" ht="12.75" x14ac:dyDescent="0.2">
      <c r="B40" s="19" t="s">
        <v>84</v>
      </c>
      <c r="C40" s="20">
        <v>142</v>
      </c>
      <c r="D40" s="18">
        <v>2016</v>
      </c>
      <c r="E40" s="18" t="s">
        <v>21</v>
      </c>
      <c r="F40" s="21">
        <v>173967</v>
      </c>
      <c r="G40" s="21"/>
      <c r="H40" s="18" t="s">
        <v>72</v>
      </c>
      <c r="I40" s="21" t="s">
        <v>73</v>
      </c>
      <c r="J40" s="45">
        <v>3</v>
      </c>
      <c r="K40" s="18">
        <v>10</v>
      </c>
      <c r="L40" s="18" t="s">
        <v>111</v>
      </c>
      <c r="M40" s="21">
        <v>2014</v>
      </c>
      <c r="O40" s="27" t="s">
        <v>19</v>
      </c>
      <c r="P40" s="21">
        <v>194727.6</v>
      </c>
      <c r="Q40" s="21">
        <v>180669.9</v>
      </c>
      <c r="R40" s="21">
        <v>158303</v>
      </c>
      <c r="S40" s="21">
        <v>160967.9</v>
      </c>
    </row>
    <row r="41" spans="2:19" s="18" customFormat="1" ht="12.75" x14ac:dyDescent="0.2">
      <c r="B41" s="19" t="s">
        <v>84</v>
      </c>
      <c r="C41" s="20">
        <v>142</v>
      </c>
      <c r="D41" s="18">
        <v>2016</v>
      </c>
      <c r="E41" s="18" t="s">
        <v>22</v>
      </c>
      <c r="F41" s="21">
        <v>158303</v>
      </c>
      <c r="G41" s="21"/>
      <c r="H41" s="18" t="s">
        <v>76</v>
      </c>
      <c r="I41" s="18" t="s">
        <v>73</v>
      </c>
      <c r="J41" s="45">
        <v>19</v>
      </c>
      <c r="K41" s="18">
        <v>35</v>
      </c>
      <c r="L41" s="18" t="s">
        <v>111</v>
      </c>
      <c r="M41" s="21">
        <v>2014</v>
      </c>
      <c r="O41" s="27" t="s">
        <v>20</v>
      </c>
      <c r="P41" s="21">
        <v>206816.3</v>
      </c>
      <c r="Q41" s="21">
        <v>192491</v>
      </c>
      <c r="R41" s="21">
        <v>162348.5</v>
      </c>
      <c r="S41" s="21">
        <v>164841.60000000001</v>
      </c>
    </row>
    <row r="42" spans="2:19" s="18" customFormat="1" ht="12.75" x14ac:dyDescent="0.2">
      <c r="B42" s="19" t="s">
        <v>84</v>
      </c>
      <c r="C42" s="20">
        <v>142</v>
      </c>
      <c r="D42" s="18">
        <v>2016</v>
      </c>
      <c r="E42" s="18" t="s">
        <v>23</v>
      </c>
      <c r="F42" s="21">
        <v>170828.5</v>
      </c>
      <c r="G42" s="21"/>
      <c r="H42" s="18" t="s">
        <v>66</v>
      </c>
      <c r="I42" s="21" t="s">
        <v>67</v>
      </c>
      <c r="J42" s="45">
        <v>17</v>
      </c>
      <c r="K42" s="18">
        <v>28</v>
      </c>
      <c r="L42" s="18" t="s">
        <v>112</v>
      </c>
      <c r="M42" s="21">
        <v>2014</v>
      </c>
      <c r="O42" s="27" t="s">
        <v>21</v>
      </c>
      <c r="P42" s="21">
        <v>194138.2</v>
      </c>
      <c r="Q42" s="21">
        <v>189143.7</v>
      </c>
      <c r="R42" s="21">
        <v>173967</v>
      </c>
      <c r="S42" s="21">
        <v>167590</v>
      </c>
    </row>
    <row r="43" spans="2:19" s="18" customFormat="1" ht="12.75" x14ac:dyDescent="0.2">
      <c r="B43" s="19" t="s">
        <v>84</v>
      </c>
      <c r="C43" s="20">
        <v>142</v>
      </c>
      <c r="D43" s="18">
        <v>2016</v>
      </c>
      <c r="E43" s="18" t="s">
        <v>24</v>
      </c>
      <c r="F43" s="21">
        <v>173822.8</v>
      </c>
      <c r="G43" s="21"/>
      <c r="H43" s="18" t="s">
        <v>70</v>
      </c>
      <c r="I43" s="18" t="s">
        <v>71</v>
      </c>
      <c r="J43" s="45">
        <v>26</v>
      </c>
      <c r="K43" s="18">
        <v>24</v>
      </c>
      <c r="L43" s="18" t="s">
        <v>112</v>
      </c>
      <c r="M43" s="21">
        <v>2014</v>
      </c>
      <c r="O43" s="27" t="s">
        <v>22</v>
      </c>
      <c r="P43" s="21">
        <v>198791.4</v>
      </c>
      <c r="Q43" s="21">
        <v>190776.2</v>
      </c>
      <c r="R43" s="21">
        <v>158303</v>
      </c>
      <c r="S43" s="21">
        <v>161957.6</v>
      </c>
    </row>
    <row r="44" spans="2:19" s="18" customFormat="1" ht="12.75" x14ac:dyDescent="0.2">
      <c r="B44" s="19" t="s">
        <v>84</v>
      </c>
      <c r="C44" s="20">
        <v>142</v>
      </c>
      <c r="D44" s="18">
        <v>2016</v>
      </c>
      <c r="E44" s="18" t="s">
        <v>25</v>
      </c>
      <c r="F44" s="21">
        <v>172873.1</v>
      </c>
      <c r="G44" s="21"/>
      <c r="H44" s="18" t="s">
        <v>72</v>
      </c>
      <c r="I44" s="21" t="s">
        <v>73</v>
      </c>
      <c r="J44" s="45">
        <v>3</v>
      </c>
      <c r="K44" s="18">
        <v>5</v>
      </c>
      <c r="L44" s="18" t="s">
        <v>112</v>
      </c>
      <c r="M44" s="21">
        <v>2014</v>
      </c>
      <c r="O44" s="27" t="s">
        <v>23</v>
      </c>
      <c r="P44" s="21">
        <v>203999</v>
      </c>
      <c r="Q44" s="21">
        <v>193989</v>
      </c>
      <c r="R44" s="21">
        <v>170828.5</v>
      </c>
      <c r="S44" s="21">
        <v>170938.7</v>
      </c>
    </row>
    <row r="45" spans="2:19" s="18" customFormat="1" ht="12.75" x14ac:dyDescent="0.2">
      <c r="B45" s="19" t="s">
        <v>84</v>
      </c>
      <c r="C45" s="20">
        <v>142</v>
      </c>
      <c r="D45" s="18">
        <v>2017</v>
      </c>
      <c r="E45" s="18" t="s">
        <v>11</v>
      </c>
      <c r="F45" s="21">
        <v>169857.2</v>
      </c>
      <c r="G45" s="21"/>
      <c r="H45" s="18" t="s">
        <v>72</v>
      </c>
      <c r="I45" s="18" t="s">
        <v>73</v>
      </c>
      <c r="J45" s="45">
        <v>45</v>
      </c>
      <c r="K45" s="18">
        <v>112</v>
      </c>
      <c r="L45" s="18" t="s">
        <v>112</v>
      </c>
      <c r="M45" s="21">
        <v>2014</v>
      </c>
      <c r="O45" s="27" t="s">
        <v>24</v>
      </c>
      <c r="P45" s="21">
        <v>191077.4</v>
      </c>
      <c r="Q45" s="21">
        <v>180606</v>
      </c>
      <c r="R45" s="21">
        <v>173822.8</v>
      </c>
      <c r="S45" s="21">
        <v>163656.70000000001</v>
      </c>
    </row>
    <row r="46" spans="2:19" s="18" customFormat="1" ht="12.75" x14ac:dyDescent="0.2">
      <c r="B46" s="19" t="s">
        <v>84</v>
      </c>
      <c r="C46" s="20">
        <v>142</v>
      </c>
      <c r="D46" s="18">
        <v>2017</v>
      </c>
      <c r="E46" s="18" t="s">
        <v>15</v>
      </c>
      <c r="F46" s="21">
        <v>158036.70000000001</v>
      </c>
      <c r="G46" s="21"/>
      <c r="H46" s="18" t="s">
        <v>72</v>
      </c>
      <c r="I46" s="18" t="s">
        <v>73</v>
      </c>
      <c r="J46" s="45">
        <v>24</v>
      </c>
      <c r="K46" s="18">
        <v>40</v>
      </c>
      <c r="L46" s="18" t="s">
        <v>112</v>
      </c>
      <c r="M46" s="21">
        <v>2014</v>
      </c>
      <c r="O46" s="27" t="s">
        <v>25</v>
      </c>
      <c r="P46" s="21">
        <v>190064.5</v>
      </c>
      <c r="Q46" s="21">
        <v>182342.39999999999</v>
      </c>
      <c r="R46" s="21">
        <v>172873.1</v>
      </c>
      <c r="S46" s="21">
        <v>162550.70000000001</v>
      </c>
    </row>
    <row r="47" spans="2:19" s="18" customFormat="1" ht="13.5" thickBot="1" x14ac:dyDescent="0.25">
      <c r="B47" s="19" t="s">
        <v>84</v>
      </c>
      <c r="C47" s="20">
        <v>142</v>
      </c>
      <c r="D47" s="18">
        <v>2017</v>
      </c>
      <c r="E47" s="18" t="s">
        <v>16</v>
      </c>
      <c r="F47" s="21">
        <v>170713.4</v>
      </c>
      <c r="G47" s="21"/>
      <c r="H47" s="18" t="s">
        <v>72</v>
      </c>
      <c r="I47" s="18" t="s">
        <v>73</v>
      </c>
      <c r="J47" s="45">
        <v>14</v>
      </c>
      <c r="K47" s="18">
        <v>15</v>
      </c>
      <c r="L47" s="18" t="s">
        <v>112</v>
      </c>
      <c r="M47" s="21">
        <v>2014</v>
      </c>
      <c r="O47" s="27" t="s">
        <v>28</v>
      </c>
      <c r="P47" s="21">
        <v>2426157.1</v>
      </c>
      <c r="Q47" s="21">
        <v>2226464.7999999998</v>
      </c>
      <c r="R47" s="21">
        <v>1993029.6</v>
      </c>
      <c r="S47" s="21">
        <v>1980541.7</v>
      </c>
    </row>
    <row r="48" spans="2:19" s="18" customFormat="1" ht="13.5" thickTop="1" x14ac:dyDescent="0.2">
      <c r="B48" s="19" t="s">
        <v>84</v>
      </c>
      <c r="C48" s="20">
        <v>142</v>
      </c>
      <c r="D48" s="18">
        <v>2017</v>
      </c>
      <c r="E48" s="18" t="s">
        <v>17</v>
      </c>
      <c r="F48" s="21">
        <v>160267.20000000001</v>
      </c>
      <c r="G48" s="21"/>
      <c r="H48" s="18" t="s">
        <v>66</v>
      </c>
      <c r="I48" s="21" t="s">
        <v>67</v>
      </c>
      <c r="J48" s="45">
        <v>17</v>
      </c>
      <c r="K48" s="18">
        <v>534</v>
      </c>
      <c r="L48" s="18" t="s">
        <v>109</v>
      </c>
      <c r="M48" s="21">
        <v>2014</v>
      </c>
      <c r="O48" s="29" t="s">
        <v>93</v>
      </c>
      <c r="P48" s="25">
        <f>R30/P47</f>
        <v>0.16325966690285637</v>
      </c>
      <c r="Q48" s="25">
        <f>+W24/Q47</f>
        <v>0.10838103526271783</v>
      </c>
      <c r="R48" s="25"/>
      <c r="S48" s="25"/>
    </row>
    <row r="49" spans="2:19" s="18" customFormat="1" ht="12.75" x14ac:dyDescent="0.2">
      <c r="B49" s="19" t="s">
        <v>84</v>
      </c>
      <c r="C49" s="20">
        <v>142</v>
      </c>
      <c r="D49" s="18">
        <v>2017</v>
      </c>
      <c r="E49" s="18" t="s">
        <v>18</v>
      </c>
      <c r="F49" s="21">
        <v>169164</v>
      </c>
      <c r="G49" s="21"/>
      <c r="H49" s="21" t="s">
        <v>66</v>
      </c>
      <c r="I49" s="21" t="s">
        <v>67</v>
      </c>
      <c r="J49" s="45">
        <v>32</v>
      </c>
      <c r="K49" s="18">
        <v>17</v>
      </c>
      <c r="L49" s="18" t="s">
        <v>109</v>
      </c>
      <c r="M49" s="21">
        <v>2014</v>
      </c>
      <c r="O49" s="27"/>
      <c r="P49" s="21"/>
      <c r="Q49" s="39"/>
      <c r="R49" s="39"/>
      <c r="S49" s="39"/>
    </row>
    <row r="50" spans="2:19" s="18" customFormat="1" ht="12.75" x14ac:dyDescent="0.2">
      <c r="B50" s="19" t="s">
        <v>84</v>
      </c>
      <c r="C50" s="20">
        <v>142</v>
      </c>
      <c r="D50" s="18">
        <v>2017</v>
      </c>
      <c r="E50" s="18" t="s">
        <v>19</v>
      </c>
      <c r="F50" s="21">
        <v>160967.9</v>
      </c>
      <c r="G50" s="21"/>
      <c r="H50" s="18" t="s">
        <v>70</v>
      </c>
      <c r="I50" s="18" t="s">
        <v>71</v>
      </c>
      <c r="J50" s="45">
        <v>26</v>
      </c>
      <c r="K50" s="18">
        <v>104</v>
      </c>
      <c r="L50" s="18" t="s">
        <v>109</v>
      </c>
      <c r="M50" s="21">
        <v>2014</v>
      </c>
      <c r="Q50" s="39"/>
    </row>
    <row r="51" spans="2:19" s="18" customFormat="1" ht="12.75" x14ac:dyDescent="0.2">
      <c r="B51" s="19" t="s">
        <v>84</v>
      </c>
      <c r="C51" s="20">
        <v>142</v>
      </c>
      <c r="D51" s="18">
        <v>2017</v>
      </c>
      <c r="E51" s="18" t="s">
        <v>20</v>
      </c>
      <c r="F51" s="21">
        <v>164841.60000000001</v>
      </c>
      <c r="G51" s="21"/>
      <c r="H51" s="18" t="s">
        <v>72</v>
      </c>
      <c r="I51" s="21" t="s">
        <v>73</v>
      </c>
      <c r="J51" s="45">
        <v>3</v>
      </c>
      <c r="K51" s="18">
        <v>5</v>
      </c>
      <c r="L51" s="18" t="s">
        <v>109</v>
      </c>
      <c r="M51" s="21">
        <v>2014</v>
      </c>
      <c r="O51" s="57" t="s">
        <v>97</v>
      </c>
      <c r="P51" s="37"/>
      <c r="Q51" s="37"/>
      <c r="R51" s="37"/>
      <c r="S51" s="37"/>
    </row>
    <row r="52" spans="2:19" s="18" customFormat="1" ht="12.75" x14ac:dyDescent="0.2">
      <c r="B52" s="19" t="s">
        <v>84</v>
      </c>
      <c r="C52" s="20">
        <v>142</v>
      </c>
      <c r="D52" s="18">
        <v>2017</v>
      </c>
      <c r="E52" s="18" t="s">
        <v>21</v>
      </c>
      <c r="F52" s="21">
        <v>167590</v>
      </c>
      <c r="G52" s="21"/>
      <c r="H52" s="18" t="s">
        <v>74</v>
      </c>
      <c r="I52" s="21" t="s">
        <v>75</v>
      </c>
      <c r="J52" s="45">
        <v>50</v>
      </c>
      <c r="K52" s="18">
        <v>3</v>
      </c>
      <c r="L52" s="18" t="s">
        <v>109</v>
      </c>
      <c r="M52" s="21">
        <v>2014</v>
      </c>
      <c r="O52" s="28" t="s">
        <v>27</v>
      </c>
      <c r="P52" s="28">
        <v>2014</v>
      </c>
      <c r="Q52" s="28">
        <v>2015</v>
      </c>
      <c r="R52" s="28">
        <v>2016</v>
      </c>
      <c r="S52" s="28">
        <v>2017</v>
      </c>
    </row>
    <row r="53" spans="2:19" s="18" customFormat="1" ht="12.75" x14ac:dyDescent="0.2">
      <c r="B53" s="19" t="s">
        <v>84</v>
      </c>
      <c r="C53" s="20">
        <v>142</v>
      </c>
      <c r="D53" s="18">
        <v>2017</v>
      </c>
      <c r="E53" s="18" t="s">
        <v>22</v>
      </c>
      <c r="F53" s="21">
        <v>161957.6</v>
      </c>
      <c r="G53" s="21"/>
      <c r="H53" s="18" t="s">
        <v>66</v>
      </c>
      <c r="I53" s="21" t="s">
        <v>67</v>
      </c>
      <c r="J53" s="45">
        <v>17</v>
      </c>
      <c r="K53" s="18">
        <v>106</v>
      </c>
      <c r="L53" s="18" t="s">
        <v>105</v>
      </c>
      <c r="M53" s="21">
        <v>2015</v>
      </c>
      <c r="O53" s="18" t="s">
        <v>11</v>
      </c>
      <c r="P53" s="21">
        <f t="shared" ref="P53:P64" si="2">P35*$P$48</f>
        <v>35206.718604067311</v>
      </c>
      <c r="Q53" s="21">
        <f t="shared" ref="Q53:S64" si="3">+Q35*$Q$48</f>
        <v>20205.06455609449</v>
      </c>
      <c r="R53" s="21">
        <f t="shared" si="3"/>
        <v>18697.560222314765</v>
      </c>
      <c r="S53" s="21">
        <f t="shared" si="3"/>
        <v>18409.299182826519</v>
      </c>
    </row>
    <row r="54" spans="2:19" s="18" customFormat="1" ht="12.75" x14ac:dyDescent="0.2">
      <c r="B54" s="19" t="s">
        <v>84</v>
      </c>
      <c r="C54" s="20">
        <v>142</v>
      </c>
      <c r="D54" s="18">
        <v>2017</v>
      </c>
      <c r="E54" s="18" t="s">
        <v>23</v>
      </c>
      <c r="F54" s="21">
        <v>170938.7</v>
      </c>
      <c r="G54" s="21"/>
      <c r="H54" s="21" t="s">
        <v>66</v>
      </c>
      <c r="I54" s="21" t="s">
        <v>67</v>
      </c>
      <c r="J54" s="45">
        <v>32</v>
      </c>
      <c r="K54" s="18">
        <v>105</v>
      </c>
      <c r="L54" s="18" t="s">
        <v>105</v>
      </c>
      <c r="M54" s="21">
        <v>2015</v>
      </c>
      <c r="O54" s="18" t="s">
        <v>15</v>
      </c>
      <c r="P54" s="21">
        <f t="shared" si="2"/>
        <v>32869.656472352923</v>
      </c>
      <c r="Q54" s="21">
        <f t="shared" si="3"/>
        <v>18735.504422760245</v>
      </c>
      <c r="R54" s="21">
        <f t="shared" si="3"/>
        <v>18502.571901773608</v>
      </c>
      <c r="S54" s="21">
        <f t="shared" si="3"/>
        <v>17128.18115550356</v>
      </c>
    </row>
    <row r="55" spans="2:19" s="18" customFormat="1" ht="12.75" x14ac:dyDescent="0.2">
      <c r="B55" s="19" t="s">
        <v>84</v>
      </c>
      <c r="C55" s="20">
        <v>142</v>
      </c>
      <c r="D55" s="18">
        <v>2017</v>
      </c>
      <c r="E55" s="18" t="s">
        <v>24</v>
      </c>
      <c r="F55" s="21">
        <v>163656.70000000001</v>
      </c>
      <c r="G55" s="21"/>
      <c r="H55" s="18" t="s">
        <v>68</v>
      </c>
      <c r="I55" s="18" t="s">
        <v>69</v>
      </c>
      <c r="J55" s="45">
        <v>39</v>
      </c>
      <c r="K55" s="18">
        <v>300</v>
      </c>
      <c r="L55" s="18" t="s">
        <v>105</v>
      </c>
      <c r="M55" s="21">
        <v>2015</v>
      </c>
      <c r="O55" s="18" t="s">
        <v>16</v>
      </c>
      <c r="P55" s="21">
        <f t="shared" si="2"/>
        <v>35774.666333288966</v>
      </c>
      <c r="Q55" s="21">
        <f t="shared" si="3"/>
        <v>20816.539518943217</v>
      </c>
      <c r="R55" s="21">
        <f t="shared" si="3"/>
        <v>17540.614347092305</v>
      </c>
      <c r="S55" s="21">
        <f t="shared" si="3"/>
        <v>18502.095025218456</v>
      </c>
    </row>
    <row r="56" spans="2:19" s="18" customFormat="1" ht="12.75" x14ac:dyDescent="0.2">
      <c r="B56" s="19" t="s">
        <v>84</v>
      </c>
      <c r="C56" s="20">
        <v>142</v>
      </c>
      <c r="D56" s="18">
        <v>2017</v>
      </c>
      <c r="E56" s="18" t="s">
        <v>25</v>
      </c>
      <c r="F56" s="21">
        <v>162550.70000000001</v>
      </c>
      <c r="G56" s="21"/>
      <c r="H56" s="18" t="s">
        <v>68</v>
      </c>
      <c r="I56" s="18" t="s">
        <v>69</v>
      </c>
      <c r="J56" s="45">
        <v>40</v>
      </c>
      <c r="K56" s="18">
        <v>96</v>
      </c>
      <c r="L56" s="18" t="s">
        <v>105</v>
      </c>
      <c r="M56" s="21">
        <v>2015</v>
      </c>
      <c r="O56" s="18" t="s">
        <v>17</v>
      </c>
      <c r="P56" s="21">
        <f t="shared" si="2"/>
        <v>33613.255277195363</v>
      </c>
      <c r="Q56" s="21">
        <f t="shared" si="3"/>
        <v>19457.885698993312</v>
      </c>
      <c r="R56" s="21">
        <f t="shared" si="3"/>
        <v>17401.767402817237</v>
      </c>
      <c r="S56" s="21">
        <f t="shared" si="3"/>
        <v>17369.925054657055</v>
      </c>
    </row>
    <row r="57" spans="2:19" s="18" customFormat="1" ht="12.75" x14ac:dyDescent="0.2">
      <c r="H57" s="18" t="s">
        <v>68</v>
      </c>
      <c r="I57" s="18" t="s">
        <v>69</v>
      </c>
      <c r="J57" s="45">
        <v>48</v>
      </c>
      <c r="K57" s="18">
        <v>240</v>
      </c>
      <c r="L57" s="18" t="s">
        <v>105</v>
      </c>
      <c r="M57" s="21">
        <v>2015</v>
      </c>
      <c r="O57" s="18" t="s">
        <v>18</v>
      </c>
      <c r="P57" s="21">
        <f t="shared" si="2"/>
        <v>33393.915914711375</v>
      </c>
      <c r="Q57" s="21">
        <f t="shared" si="3"/>
        <v>20110.437074206609</v>
      </c>
      <c r="R57" s="21">
        <f t="shared" si="3"/>
        <v>17009.959122238986</v>
      </c>
      <c r="S57" s="21">
        <f t="shared" si="3"/>
        <v>18334.169449182398</v>
      </c>
    </row>
    <row r="58" spans="2:19" s="18" customFormat="1" ht="12.75" x14ac:dyDescent="0.2">
      <c r="H58" s="18" t="s">
        <v>68</v>
      </c>
      <c r="I58" s="18" t="s">
        <v>69</v>
      </c>
      <c r="J58" s="45">
        <v>75</v>
      </c>
      <c r="K58" s="18">
        <v>156</v>
      </c>
      <c r="L58" s="18" t="s">
        <v>105</v>
      </c>
      <c r="M58" s="21">
        <v>2015</v>
      </c>
      <c r="O58" s="18" t="s">
        <v>19</v>
      </c>
      <c r="P58" s="21">
        <f t="shared" si="2"/>
        <v>31791.163112792656</v>
      </c>
      <c r="Q58" s="21">
        <f t="shared" si="3"/>
        <v>19581.190802811703</v>
      </c>
      <c r="R58" s="21">
        <f t="shared" si="3"/>
        <v>17157.04302519402</v>
      </c>
      <c r="S58" s="21">
        <f t="shared" si="3"/>
        <v>17445.867646065639</v>
      </c>
    </row>
    <row r="59" spans="2:19" s="18" customFormat="1" ht="12.75" x14ac:dyDescent="0.2">
      <c r="H59" s="18" t="s">
        <v>70</v>
      </c>
      <c r="I59" s="18" t="s">
        <v>71</v>
      </c>
      <c r="J59" s="45">
        <v>26</v>
      </c>
      <c r="K59" s="18">
        <v>1</v>
      </c>
      <c r="L59" s="18" t="s">
        <v>105</v>
      </c>
      <c r="M59" s="21">
        <v>2015</v>
      </c>
      <c r="O59" s="18" t="s">
        <v>20</v>
      </c>
      <c r="P59" s="21">
        <f t="shared" si="2"/>
        <v>33764.760248081213</v>
      </c>
      <c r="Q59" s="21">
        <f t="shared" si="3"/>
        <v>20862.373858755818</v>
      </c>
      <c r="R59" s="21">
        <f t="shared" si="3"/>
        <v>17595.498503349347</v>
      </c>
      <c r="S59" s="21">
        <f t="shared" si="3"/>
        <v>17865.703262362829</v>
      </c>
    </row>
    <row r="60" spans="2:19" s="18" customFormat="1" ht="12.75" x14ac:dyDescent="0.2">
      <c r="H60" s="18" t="s">
        <v>78</v>
      </c>
      <c r="I60" s="18" t="s">
        <v>73</v>
      </c>
      <c r="J60" s="45">
        <v>45</v>
      </c>
      <c r="K60" s="18">
        <v>69</v>
      </c>
      <c r="L60" s="18" t="s">
        <v>106</v>
      </c>
      <c r="M60" s="21">
        <v>2015</v>
      </c>
      <c r="O60" s="18" t="s">
        <v>21</v>
      </c>
      <c r="P60" s="21">
        <f t="shared" si="2"/>
        <v>31694.937865120111</v>
      </c>
      <c r="Q60" s="21">
        <f t="shared" si="3"/>
        <v>20499.590019420924</v>
      </c>
      <c r="R60" s="21">
        <f t="shared" si="3"/>
        <v>18854.723561549232</v>
      </c>
      <c r="S60" s="21">
        <f t="shared" si="3"/>
        <v>18163.577699678881</v>
      </c>
    </row>
    <row r="61" spans="2:19" s="18" customFormat="1" ht="12.75" x14ac:dyDescent="0.2">
      <c r="H61" s="18" t="s">
        <v>81</v>
      </c>
      <c r="I61" s="18" t="s">
        <v>73</v>
      </c>
      <c r="J61" s="45">
        <v>12</v>
      </c>
      <c r="K61" s="18">
        <v>107</v>
      </c>
      <c r="L61" s="18" t="s">
        <v>106</v>
      </c>
      <c r="M61" s="21">
        <v>2015</v>
      </c>
      <c r="O61" s="18" t="s">
        <v>22</v>
      </c>
      <c r="P61" s="21">
        <f t="shared" si="2"/>
        <v>32454.617747152482</v>
      </c>
      <c r="Q61" s="21">
        <f t="shared" si="3"/>
        <v>20676.52205948731</v>
      </c>
      <c r="R61" s="21">
        <f t="shared" si="3"/>
        <v>17157.04302519402</v>
      </c>
      <c r="S61" s="21">
        <f t="shared" si="3"/>
        <v>17553.132356665152</v>
      </c>
    </row>
    <row r="62" spans="2:19" s="18" customFormat="1" ht="12.75" x14ac:dyDescent="0.2">
      <c r="H62" s="18" t="s">
        <v>82</v>
      </c>
      <c r="I62" s="18" t="s">
        <v>73</v>
      </c>
      <c r="J62" s="45">
        <v>18</v>
      </c>
      <c r="K62" s="18">
        <v>25</v>
      </c>
      <c r="L62" s="18" t="s">
        <v>106</v>
      </c>
      <c r="M62" s="21">
        <v>2015</v>
      </c>
      <c r="O62" s="18" t="s">
        <v>23</v>
      </c>
      <c r="P62" s="21">
        <f t="shared" si="2"/>
        <v>33304.808788515795</v>
      </c>
      <c r="Q62" s="21">
        <f t="shared" si="3"/>
        <v>21024.728649579371</v>
      </c>
      <c r="R62" s="21">
        <f t="shared" si="3"/>
        <v>18514.569682377194</v>
      </c>
      <c r="S62" s="21">
        <f t="shared" si="3"/>
        <v>18526.513272463148</v>
      </c>
    </row>
    <row r="63" spans="2:19" s="18" customFormat="1" ht="12.75" x14ac:dyDescent="0.2">
      <c r="H63" s="18" t="s">
        <v>78</v>
      </c>
      <c r="I63" s="18" t="s">
        <v>73</v>
      </c>
      <c r="J63" s="45">
        <v>45</v>
      </c>
      <c r="K63" s="18">
        <v>100</v>
      </c>
      <c r="L63" s="18" t="s">
        <v>110</v>
      </c>
      <c r="M63" s="21">
        <v>2015</v>
      </c>
      <c r="O63" s="18" t="s">
        <v>24</v>
      </c>
      <c r="P63" s="21">
        <f t="shared" si="2"/>
        <v>31195.232676663847</v>
      </c>
      <c r="Q63" s="21">
        <f t="shared" si="3"/>
        <v>19574.265254658418</v>
      </c>
      <c r="R63" s="21">
        <f t="shared" si="3"/>
        <v>18839.095016264349</v>
      </c>
      <c r="S63" s="21">
        <f t="shared" si="3"/>
        <v>17737.282573680033</v>
      </c>
    </row>
    <row r="64" spans="2:19" s="18" customFormat="1" ht="13.5" thickBot="1" x14ac:dyDescent="0.25">
      <c r="H64" s="18" t="s">
        <v>81</v>
      </c>
      <c r="I64" s="18" t="s">
        <v>73</v>
      </c>
      <c r="J64" s="45">
        <v>12</v>
      </c>
      <c r="K64" s="18">
        <v>15</v>
      </c>
      <c r="L64" s="18" t="s">
        <v>110</v>
      </c>
      <c r="M64" s="21">
        <v>2015</v>
      </c>
      <c r="O64" s="18" t="s">
        <v>25</v>
      </c>
      <c r="P64" s="21">
        <f t="shared" si="2"/>
        <v>31029.866960057945</v>
      </c>
      <c r="Q64" s="21">
        <f t="shared" si="3"/>
        <v>19762.458084288599</v>
      </c>
      <c r="R64" s="21">
        <f t="shared" si="3"/>
        <v>18736.165547075347</v>
      </c>
      <c r="S64" s="21">
        <f t="shared" si="3"/>
        <v>17617.413148679469</v>
      </c>
    </row>
    <row r="65" spans="8:19" s="18" customFormat="1" ht="13.5" thickTop="1" x14ac:dyDescent="0.2">
      <c r="H65" s="18" t="s">
        <v>82</v>
      </c>
      <c r="I65" s="18" t="s">
        <v>73</v>
      </c>
      <c r="J65" s="45">
        <v>18</v>
      </c>
      <c r="K65" s="18">
        <v>56</v>
      </c>
      <c r="L65" s="18" t="s">
        <v>110</v>
      </c>
      <c r="M65" s="21">
        <v>2015</v>
      </c>
      <c r="O65" s="29" t="s">
        <v>28</v>
      </c>
      <c r="P65" s="30">
        <f>+SUM(P53:P64)</f>
        <v>396093.59999999992</v>
      </c>
      <c r="Q65" s="30">
        <f t="shared" ref="Q65:S65" si="4">+SUM(Q53:Q64)</f>
        <v>241306.56</v>
      </c>
      <c r="R65" s="30">
        <f>+SUM(R53:R64)</f>
        <v>216006.61135724041</v>
      </c>
      <c r="S65" s="30">
        <f t="shared" si="4"/>
        <v>214653.15982698317</v>
      </c>
    </row>
    <row r="66" spans="8:19" s="18" customFormat="1" ht="12.75" x14ac:dyDescent="0.2">
      <c r="H66" s="18" t="s">
        <v>78</v>
      </c>
      <c r="I66" s="18" t="s">
        <v>73</v>
      </c>
      <c r="J66" s="45">
        <v>45</v>
      </c>
      <c r="K66" s="18">
        <v>97</v>
      </c>
      <c r="L66" s="18" t="s">
        <v>107</v>
      </c>
      <c r="M66" s="21">
        <v>2015</v>
      </c>
    </row>
    <row r="67" spans="8:19" s="18" customFormat="1" ht="12.75" x14ac:dyDescent="0.2">
      <c r="H67" s="18" t="s">
        <v>81</v>
      </c>
      <c r="I67" s="18" t="s">
        <v>73</v>
      </c>
      <c r="J67" s="45">
        <v>12</v>
      </c>
      <c r="K67" s="18">
        <v>27</v>
      </c>
      <c r="L67" s="18" t="s">
        <v>107</v>
      </c>
      <c r="M67" s="21">
        <v>2015</v>
      </c>
    </row>
    <row r="68" spans="8:19" s="18" customFormat="1" ht="12.75" x14ac:dyDescent="0.2">
      <c r="H68" s="18" t="s">
        <v>82</v>
      </c>
      <c r="I68" s="18" t="s">
        <v>73</v>
      </c>
      <c r="J68" s="45">
        <v>18</v>
      </c>
      <c r="K68" s="18">
        <v>67</v>
      </c>
      <c r="L68" s="18" t="s">
        <v>107</v>
      </c>
      <c r="M68" s="21">
        <v>2015</v>
      </c>
    </row>
    <row r="69" spans="8:19" s="18" customFormat="1" ht="12.75" x14ac:dyDescent="0.2">
      <c r="H69" s="18" t="s">
        <v>78</v>
      </c>
      <c r="I69" s="18" t="s">
        <v>73</v>
      </c>
      <c r="J69" s="45">
        <v>45</v>
      </c>
      <c r="K69" s="18">
        <v>97</v>
      </c>
      <c r="L69" s="18" t="s">
        <v>108</v>
      </c>
      <c r="M69" s="21">
        <v>2015</v>
      </c>
    </row>
    <row r="70" spans="8:19" s="18" customFormat="1" ht="12.75" x14ac:dyDescent="0.2">
      <c r="H70" s="18" t="s">
        <v>81</v>
      </c>
      <c r="I70" s="18" t="s">
        <v>73</v>
      </c>
      <c r="J70" s="45">
        <v>12</v>
      </c>
      <c r="K70" s="18">
        <v>21</v>
      </c>
      <c r="L70" s="18" t="s">
        <v>108</v>
      </c>
      <c r="M70" s="21">
        <v>2015</v>
      </c>
    </row>
    <row r="71" spans="8:19" s="18" customFormat="1" ht="12.75" x14ac:dyDescent="0.2">
      <c r="H71" s="18" t="s">
        <v>82</v>
      </c>
      <c r="I71" s="18" t="s">
        <v>73</v>
      </c>
      <c r="J71" s="45">
        <v>18</v>
      </c>
      <c r="K71" s="18">
        <v>56</v>
      </c>
      <c r="L71" s="18" t="s">
        <v>108</v>
      </c>
      <c r="M71" s="21">
        <v>2015</v>
      </c>
    </row>
    <row r="72" spans="8:19" s="18" customFormat="1" ht="12.75" x14ac:dyDescent="0.2">
      <c r="H72" s="18" t="s">
        <v>78</v>
      </c>
      <c r="I72" s="18" t="s">
        <v>73</v>
      </c>
      <c r="J72" s="45">
        <v>45</v>
      </c>
      <c r="K72" s="18">
        <v>81</v>
      </c>
      <c r="L72" s="18" t="s">
        <v>111</v>
      </c>
      <c r="M72" s="21">
        <v>2015</v>
      </c>
    </row>
    <row r="73" spans="8:19" s="18" customFormat="1" ht="12.75" x14ac:dyDescent="0.2">
      <c r="H73" s="18" t="s">
        <v>81</v>
      </c>
      <c r="I73" s="18" t="s">
        <v>73</v>
      </c>
      <c r="J73" s="45">
        <v>12</v>
      </c>
      <c r="K73" s="18">
        <v>18</v>
      </c>
      <c r="L73" s="18" t="s">
        <v>111</v>
      </c>
      <c r="M73" s="21">
        <v>2015</v>
      </c>
    </row>
    <row r="74" spans="8:19" s="18" customFormat="1" ht="12.75" x14ac:dyDescent="0.2">
      <c r="H74" s="18" t="s">
        <v>82</v>
      </c>
      <c r="I74" s="18" t="s">
        <v>73</v>
      </c>
      <c r="J74" s="45">
        <v>18</v>
      </c>
      <c r="K74" s="18">
        <v>55</v>
      </c>
      <c r="L74" s="18" t="s">
        <v>111</v>
      </c>
      <c r="M74" s="21">
        <v>2015</v>
      </c>
    </row>
    <row r="75" spans="8:19" s="18" customFormat="1" ht="12.75" x14ac:dyDescent="0.2">
      <c r="H75" s="18" t="s">
        <v>66</v>
      </c>
      <c r="I75" s="18" t="s">
        <v>67</v>
      </c>
      <c r="J75" s="45">
        <v>17</v>
      </c>
      <c r="K75" s="18">
        <v>28</v>
      </c>
      <c r="L75" s="18" t="s">
        <v>112</v>
      </c>
      <c r="M75" s="21">
        <v>2015</v>
      </c>
    </row>
    <row r="76" spans="8:19" s="18" customFormat="1" ht="12.75" x14ac:dyDescent="0.2">
      <c r="H76" s="18" t="s">
        <v>70</v>
      </c>
      <c r="I76" s="18" t="s">
        <v>71</v>
      </c>
      <c r="J76" s="45">
        <v>26</v>
      </c>
      <c r="K76" s="18">
        <v>24</v>
      </c>
      <c r="L76" s="18" t="s">
        <v>112</v>
      </c>
      <c r="M76" s="21">
        <v>2015</v>
      </c>
    </row>
    <row r="77" spans="8:19" s="18" customFormat="1" ht="12.75" x14ac:dyDescent="0.2">
      <c r="H77" s="18" t="s">
        <v>77</v>
      </c>
      <c r="I77" s="18" t="s">
        <v>73</v>
      </c>
      <c r="J77" s="45">
        <v>3</v>
      </c>
      <c r="K77" s="18">
        <v>5</v>
      </c>
      <c r="L77" s="18" t="s">
        <v>112</v>
      </c>
      <c r="M77" s="21">
        <v>2015</v>
      </c>
    </row>
    <row r="78" spans="8:19" s="18" customFormat="1" ht="12.75" x14ac:dyDescent="0.2">
      <c r="H78" s="18" t="s">
        <v>78</v>
      </c>
      <c r="I78" s="18" t="s">
        <v>73</v>
      </c>
      <c r="J78" s="45">
        <v>45</v>
      </c>
      <c r="K78" s="18">
        <v>112</v>
      </c>
      <c r="L78" s="18" t="s">
        <v>112</v>
      </c>
      <c r="M78" s="21">
        <v>2015</v>
      </c>
    </row>
    <row r="79" spans="8:19" s="18" customFormat="1" ht="12.75" x14ac:dyDescent="0.2">
      <c r="H79" s="18" t="s">
        <v>79</v>
      </c>
      <c r="I79" s="18" t="s">
        <v>73</v>
      </c>
      <c r="J79" s="45">
        <v>14</v>
      </c>
      <c r="K79" s="18">
        <v>15</v>
      </c>
      <c r="L79" s="18" t="s">
        <v>112</v>
      </c>
      <c r="M79" s="21">
        <v>2015</v>
      </c>
    </row>
    <row r="80" spans="8:19" s="18" customFormat="1" ht="12.75" x14ac:dyDescent="0.2">
      <c r="H80" s="18" t="s">
        <v>80</v>
      </c>
      <c r="I80" s="18" t="s">
        <v>73</v>
      </c>
      <c r="J80" s="45">
        <v>24</v>
      </c>
      <c r="K80" s="18">
        <v>40</v>
      </c>
      <c r="L80" s="18" t="s">
        <v>112</v>
      </c>
      <c r="M80" s="21">
        <v>2015</v>
      </c>
    </row>
    <row r="81" spans="8:23" s="18" customFormat="1" ht="12.75" x14ac:dyDescent="0.2">
      <c r="H81" s="18" t="s">
        <v>78</v>
      </c>
      <c r="I81" s="18" t="s">
        <v>73</v>
      </c>
      <c r="J81" s="45">
        <v>45</v>
      </c>
      <c r="K81" s="18">
        <v>94</v>
      </c>
      <c r="L81" s="18" t="s">
        <v>109</v>
      </c>
      <c r="M81" s="21">
        <v>2015</v>
      </c>
    </row>
    <row r="82" spans="8:23" s="18" customFormat="1" ht="12.75" x14ac:dyDescent="0.2">
      <c r="H82" s="18" t="s">
        <v>81</v>
      </c>
      <c r="I82" s="18" t="s">
        <v>73</v>
      </c>
      <c r="J82" s="45">
        <v>12</v>
      </c>
      <c r="K82" s="18">
        <v>15</v>
      </c>
      <c r="L82" s="18" t="s">
        <v>109</v>
      </c>
      <c r="M82" s="21">
        <v>2015</v>
      </c>
    </row>
    <row r="83" spans="8:23" s="18" customFormat="1" ht="12.75" x14ac:dyDescent="0.2">
      <c r="H83" s="18" t="s">
        <v>82</v>
      </c>
      <c r="I83" s="18" t="s">
        <v>73</v>
      </c>
      <c r="J83" s="45">
        <v>18</v>
      </c>
      <c r="K83" s="18">
        <v>67</v>
      </c>
      <c r="L83" s="18" t="s">
        <v>109</v>
      </c>
      <c r="M83" s="21">
        <v>2015</v>
      </c>
    </row>
    <row r="84" spans="8:23" s="18" customFormat="1" x14ac:dyDescent="0.25">
      <c r="J84" s="45"/>
      <c r="M84" s="21"/>
      <c r="V84"/>
      <c r="W84"/>
    </row>
  </sheetData>
  <sheetProtection algorithmName="SHA-512" hashValue="SKh9t7t/K9hu6TSefIG30i/tr1WMQsR86nsuyjMIx/A7GG3bNAbUQ5n7RWhnJF6ubn4jlNBYiW5BWCQAA9VpAw==" saltValue="4+LQ6gjKetQ3m0lF071oVQ==" spinCount="100000" sheet="1" objects="1" scenarios="1"/>
  <mergeCells count="5">
    <mergeCell ref="C2:R2"/>
    <mergeCell ref="B7:F7"/>
    <mergeCell ref="H7:M7"/>
    <mergeCell ref="C4:W4"/>
    <mergeCell ref="C5:W5"/>
  </mergeCells>
  <pageMargins left="0.7" right="0.7" top="0.75" bottom="0.75" header="0.3" footer="0.3"/>
  <pageSetup orientation="portrait" r:id="rId4"/>
  <drawing r:id="rId5"/>
  <tableParts count="2">
    <tablePart r:id="rId6"/>
    <tablePart r:id="rId7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7"/>
  <sheetViews>
    <sheetView showGridLines="0" workbookViewId="0">
      <selection activeCell="C3" sqref="C3"/>
    </sheetView>
  </sheetViews>
  <sheetFormatPr baseColWidth="10" defaultRowHeight="15" x14ac:dyDescent="0.25"/>
  <cols>
    <col min="1" max="1" width="1.140625" customWidth="1"/>
    <col min="2" max="2" width="14.5703125" customWidth="1"/>
    <col min="3" max="3" width="9.42578125" customWidth="1"/>
    <col min="4" max="4" width="6.42578125" bestFit="1" customWidth="1"/>
    <col min="5" max="5" width="9.7109375" bestFit="1" customWidth="1"/>
    <col min="6" max="6" width="12.85546875" bestFit="1" customWidth="1"/>
    <col min="7" max="7" width="1.5703125" customWidth="1"/>
    <col min="8" max="8" width="17.85546875" style="18" customWidth="1"/>
    <col min="9" max="9" width="9.28515625" style="18" customWidth="1"/>
    <col min="10" max="10" width="10" style="18" bestFit="1" customWidth="1"/>
    <col min="11" max="11" width="10.140625" style="18" bestFit="1" customWidth="1"/>
    <col min="12" max="12" width="6.42578125" style="18" bestFit="1" customWidth="1"/>
    <col min="13" max="13" width="2.140625" style="18" customWidth="1"/>
    <col min="14" max="14" width="17.5703125" style="18" customWidth="1"/>
    <col min="15" max="15" width="11" style="18" customWidth="1"/>
    <col min="16" max="16" width="8.42578125" bestFit="1" customWidth="1"/>
    <col min="17" max="17" width="7.85546875" bestFit="1" customWidth="1"/>
    <col min="18" max="18" width="7.42578125" bestFit="1" customWidth="1"/>
    <col min="19" max="19" width="12.42578125" bestFit="1" customWidth="1"/>
  </cols>
  <sheetData>
    <row r="1" spans="2:22" ht="15.75" thickBot="1" x14ac:dyDescent="0.3"/>
    <row r="2" spans="2:22" s="1" customFormat="1" ht="94.5" customHeight="1" thickBot="1" x14ac:dyDescent="0.3">
      <c r="B2" s="2"/>
      <c r="C2" s="138" t="s">
        <v>150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38"/>
      <c r="R2" s="4"/>
    </row>
    <row r="4" spans="2:22" ht="15" customHeight="1" x14ac:dyDescent="0.25">
      <c r="B4" s="10" t="s">
        <v>5</v>
      </c>
      <c r="C4" s="145" t="s">
        <v>94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  <c r="S4" s="18"/>
      <c r="T4" s="18"/>
    </row>
    <row r="5" spans="2:22" ht="15" customHeight="1" x14ac:dyDescent="0.25">
      <c r="B5" s="10" t="s">
        <v>31</v>
      </c>
      <c r="C5" s="145" t="s">
        <v>83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7"/>
      <c r="S5" s="18"/>
      <c r="T5" s="18"/>
    </row>
    <row r="6" spans="2:22" s="18" customFormat="1" ht="12.75" x14ac:dyDescent="0.2">
      <c r="C6" s="20"/>
    </row>
    <row r="7" spans="2:22" s="18" customFormat="1" ht="12.75" x14ac:dyDescent="0.2">
      <c r="B7" s="34" t="s">
        <v>119</v>
      </c>
      <c r="C7" s="23"/>
      <c r="D7" s="24"/>
      <c r="E7" s="24"/>
      <c r="F7" s="24"/>
      <c r="H7" s="34" t="s">
        <v>104</v>
      </c>
      <c r="N7" s="26" t="s">
        <v>3</v>
      </c>
      <c r="O7" s="50">
        <v>2014</v>
      </c>
    </row>
    <row r="8" spans="2:22" s="18" customFormat="1" ht="12.75" x14ac:dyDescent="0.2">
      <c r="B8" s="41" t="s">
        <v>1</v>
      </c>
      <c r="C8" s="42" t="s">
        <v>2</v>
      </c>
      <c r="D8" s="42" t="s">
        <v>3</v>
      </c>
      <c r="E8" s="42" t="s">
        <v>4</v>
      </c>
      <c r="F8" s="43" t="s">
        <v>12</v>
      </c>
      <c r="G8" s="58"/>
      <c r="H8" s="59" t="s">
        <v>100</v>
      </c>
      <c r="I8" s="59" t="s">
        <v>103</v>
      </c>
      <c r="J8" s="59" t="s">
        <v>115</v>
      </c>
      <c r="K8" s="59" t="s">
        <v>101</v>
      </c>
      <c r="L8" s="59" t="s">
        <v>3</v>
      </c>
      <c r="M8" s="58"/>
      <c r="S8" s="143"/>
      <c r="T8" s="143"/>
      <c r="U8" s="143"/>
      <c r="V8" s="22"/>
    </row>
    <row r="9" spans="2:22" s="18" customFormat="1" ht="12.75" x14ac:dyDescent="0.2">
      <c r="B9" s="19" t="s">
        <v>95</v>
      </c>
      <c r="C9" s="20" t="s">
        <v>96</v>
      </c>
      <c r="D9" s="18">
        <v>2014</v>
      </c>
      <c r="E9" s="18" t="s">
        <v>11</v>
      </c>
      <c r="F9" s="21">
        <v>32000</v>
      </c>
      <c r="G9" s="21"/>
      <c r="H9" s="21" t="s">
        <v>66</v>
      </c>
      <c r="I9" s="21" t="s">
        <v>67</v>
      </c>
      <c r="J9" s="21">
        <v>32</v>
      </c>
      <c r="K9" s="21">
        <v>270</v>
      </c>
      <c r="L9" s="21">
        <v>2014</v>
      </c>
      <c r="M9" s="21"/>
      <c r="N9" s="26" t="s">
        <v>103</v>
      </c>
      <c r="O9" s="26" t="s">
        <v>115</v>
      </c>
      <c r="P9" s="18" t="s">
        <v>114</v>
      </c>
      <c r="Q9" s="53" t="s">
        <v>120</v>
      </c>
      <c r="S9" s="31"/>
      <c r="T9" s="31"/>
      <c r="U9" s="31"/>
      <c r="V9" s="22"/>
    </row>
    <row r="10" spans="2:22" s="18" customFormat="1" ht="12.75" x14ac:dyDescent="0.2">
      <c r="B10" s="19" t="s">
        <v>95</v>
      </c>
      <c r="C10" s="20" t="s">
        <v>96</v>
      </c>
      <c r="D10" s="18">
        <v>2014</v>
      </c>
      <c r="E10" s="18" t="s">
        <v>15</v>
      </c>
      <c r="F10" s="21">
        <v>24000</v>
      </c>
      <c r="G10" s="21"/>
      <c r="H10" s="21" t="s">
        <v>66</v>
      </c>
      <c r="I10" s="21" t="s">
        <v>67</v>
      </c>
      <c r="J10" s="21">
        <v>17</v>
      </c>
      <c r="K10" s="21">
        <v>54</v>
      </c>
      <c r="L10" s="21">
        <v>2014</v>
      </c>
      <c r="M10" s="21"/>
      <c r="N10" s="18" t="s">
        <v>71</v>
      </c>
      <c r="O10" s="21">
        <v>11</v>
      </c>
      <c r="P10" s="51">
        <v>20</v>
      </c>
      <c r="Q10" s="21">
        <f>+O10*P10</f>
        <v>220</v>
      </c>
      <c r="S10" s="32"/>
      <c r="T10" s="32"/>
      <c r="U10" s="32"/>
      <c r="V10" s="22"/>
    </row>
    <row r="11" spans="2:22" s="18" customFormat="1" ht="12.75" x14ac:dyDescent="0.2">
      <c r="B11" s="19" t="s">
        <v>95</v>
      </c>
      <c r="C11" s="20" t="s">
        <v>96</v>
      </c>
      <c r="D11" s="18">
        <v>2014</v>
      </c>
      <c r="E11" s="18" t="s">
        <v>16</v>
      </c>
      <c r="F11" s="21">
        <v>24000</v>
      </c>
      <c r="G11" s="21"/>
      <c r="H11" s="21" t="s">
        <v>68</v>
      </c>
      <c r="I11" s="21" t="s">
        <v>69</v>
      </c>
      <c r="J11" s="21">
        <v>39</v>
      </c>
      <c r="K11" s="21">
        <v>116</v>
      </c>
      <c r="L11" s="21">
        <v>2014</v>
      </c>
      <c r="M11" s="21"/>
      <c r="O11" s="21">
        <v>20</v>
      </c>
      <c r="P11" s="51">
        <v>40</v>
      </c>
      <c r="Q11" s="21">
        <f t="shared" ref="Q11:Q22" si="0">+O11*P11</f>
        <v>800</v>
      </c>
      <c r="S11" s="32"/>
      <c r="T11" s="32"/>
      <c r="U11" s="32"/>
      <c r="V11" s="22"/>
    </row>
    <row r="12" spans="2:22" s="18" customFormat="1" ht="12.75" x14ac:dyDescent="0.2">
      <c r="B12" s="19" t="s">
        <v>95</v>
      </c>
      <c r="C12" s="20" t="s">
        <v>96</v>
      </c>
      <c r="D12" s="18">
        <v>2014</v>
      </c>
      <c r="E12" s="18" t="s">
        <v>17</v>
      </c>
      <c r="F12" s="21">
        <v>0</v>
      </c>
      <c r="G12" s="21"/>
      <c r="H12" s="21" t="s">
        <v>68</v>
      </c>
      <c r="I12" s="21" t="s">
        <v>69</v>
      </c>
      <c r="J12" s="21">
        <v>75</v>
      </c>
      <c r="K12" s="21">
        <v>78</v>
      </c>
      <c r="L12" s="21">
        <v>2014</v>
      </c>
      <c r="M12" s="21"/>
      <c r="N12" s="18" t="s">
        <v>86</v>
      </c>
      <c r="O12" s="21">
        <v>400</v>
      </c>
      <c r="P12" s="51">
        <v>1</v>
      </c>
      <c r="Q12" s="21">
        <f t="shared" si="0"/>
        <v>400</v>
      </c>
      <c r="S12" s="32"/>
      <c r="T12" s="32"/>
      <c r="U12" s="32"/>
      <c r="V12" s="22"/>
    </row>
    <row r="13" spans="2:22" s="18" customFormat="1" ht="12.75" x14ac:dyDescent="0.2">
      <c r="B13" s="19" t="s">
        <v>95</v>
      </c>
      <c r="C13" s="20" t="s">
        <v>96</v>
      </c>
      <c r="D13" s="18">
        <v>2014</v>
      </c>
      <c r="E13" s="18" t="s">
        <v>18</v>
      </c>
      <c r="F13" s="21">
        <v>32000</v>
      </c>
      <c r="G13" s="21"/>
      <c r="H13" s="21" t="s">
        <v>85</v>
      </c>
      <c r="I13" s="21" t="s">
        <v>86</v>
      </c>
      <c r="J13" s="21">
        <v>1000</v>
      </c>
      <c r="K13" s="21">
        <v>4</v>
      </c>
      <c r="L13" s="21">
        <v>2014</v>
      </c>
      <c r="M13" s="21"/>
      <c r="O13" s="21">
        <v>1000</v>
      </c>
      <c r="P13" s="51">
        <v>4</v>
      </c>
      <c r="Q13" s="21">
        <f t="shared" si="0"/>
        <v>4000</v>
      </c>
      <c r="S13" s="32"/>
      <c r="T13" s="32"/>
      <c r="U13" s="32"/>
      <c r="V13" s="22"/>
    </row>
    <row r="14" spans="2:22" s="18" customFormat="1" ht="12.75" x14ac:dyDescent="0.2">
      <c r="B14" s="19" t="s">
        <v>95</v>
      </c>
      <c r="C14" s="20" t="s">
        <v>96</v>
      </c>
      <c r="D14" s="18">
        <v>2014</v>
      </c>
      <c r="E14" s="18" t="s">
        <v>19</v>
      </c>
      <c r="F14" s="21">
        <v>32000</v>
      </c>
      <c r="G14" s="21"/>
      <c r="H14" s="21" t="s">
        <v>85</v>
      </c>
      <c r="I14" s="21" t="s">
        <v>86</v>
      </c>
      <c r="J14" s="21">
        <v>400</v>
      </c>
      <c r="K14" s="21">
        <v>1</v>
      </c>
      <c r="L14" s="21">
        <v>2014</v>
      </c>
      <c r="M14" s="21"/>
      <c r="N14" s="18" t="s">
        <v>92</v>
      </c>
      <c r="O14" s="21">
        <v>60</v>
      </c>
      <c r="P14" s="51">
        <v>33</v>
      </c>
      <c r="Q14" s="21">
        <f t="shared" si="0"/>
        <v>1980</v>
      </c>
      <c r="S14" s="32"/>
      <c r="T14" s="32"/>
      <c r="U14" s="32"/>
      <c r="V14" s="22"/>
    </row>
    <row r="15" spans="2:22" s="18" customFormat="1" ht="12.75" x14ac:dyDescent="0.2">
      <c r="B15" s="19" t="s">
        <v>95</v>
      </c>
      <c r="C15" s="20" t="s">
        <v>96</v>
      </c>
      <c r="D15" s="18">
        <v>2014</v>
      </c>
      <c r="E15" s="18" t="s">
        <v>20</v>
      </c>
      <c r="F15" s="21">
        <v>16000</v>
      </c>
      <c r="G15" s="21"/>
      <c r="H15" s="21" t="s">
        <v>87</v>
      </c>
      <c r="I15" s="21" t="s">
        <v>88</v>
      </c>
      <c r="J15" s="21">
        <v>150</v>
      </c>
      <c r="K15" s="21">
        <v>39</v>
      </c>
      <c r="L15" s="21">
        <v>2014</v>
      </c>
      <c r="M15" s="21"/>
      <c r="N15" s="18" t="s">
        <v>90</v>
      </c>
      <c r="O15" s="21">
        <v>125</v>
      </c>
      <c r="P15" s="51">
        <v>27</v>
      </c>
      <c r="Q15" s="21">
        <f t="shared" si="0"/>
        <v>3375</v>
      </c>
      <c r="S15" s="32"/>
      <c r="T15" s="32"/>
      <c r="U15" s="32"/>
      <c r="V15" s="22"/>
    </row>
    <row r="16" spans="2:22" s="18" customFormat="1" ht="12.75" x14ac:dyDescent="0.2">
      <c r="B16" s="19" t="s">
        <v>95</v>
      </c>
      <c r="C16" s="20" t="s">
        <v>96</v>
      </c>
      <c r="D16" s="18">
        <v>2014</v>
      </c>
      <c r="E16" s="18" t="s">
        <v>21</v>
      </c>
      <c r="F16" s="21">
        <v>32000</v>
      </c>
      <c r="G16" s="21"/>
      <c r="H16" s="21" t="s">
        <v>87</v>
      </c>
      <c r="I16" s="21" t="s">
        <v>88</v>
      </c>
      <c r="J16" s="21">
        <v>250</v>
      </c>
      <c r="K16" s="21">
        <v>14</v>
      </c>
      <c r="L16" s="21">
        <v>2014</v>
      </c>
      <c r="M16" s="21"/>
      <c r="N16" s="18" t="s">
        <v>88</v>
      </c>
      <c r="O16" s="21">
        <v>70</v>
      </c>
      <c r="P16" s="51">
        <v>12</v>
      </c>
      <c r="Q16" s="21">
        <f t="shared" si="0"/>
        <v>840</v>
      </c>
      <c r="S16" s="32"/>
      <c r="T16" s="32"/>
      <c r="U16" s="32"/>
      <c r="V16" s="22"/>
    </row>
    <row r="17" spans="2:22" s="18" customFormat="1" ht="12.75" x14ac:dyDescent="0.2">
      <c r="B17" s="19" t="s">
        <v>95</v>
      </c>
      <c r="C17" s="20" t="s">
        <v>96</v>
      </c>
      <c r="D17" s="18">
        <v>2014</v>
      </c>
      <c r="E17" s="18" t="s">
        <v>22</v>
      </c>
      <c r="F17" s="21">
        <v>16000</v>
      </c>
      <c r="G17" s="21"/>
      <c r="H17" s="21" t="s">
        <v>87</v>
      </c>
      <c r="I17" s="21" t="s">
        <v>88</v>
      </c>
      <c r="J17" s="21">
        <v>70</v>
      </c>
      <c r="K17" s="21">
        <v>12</v>
      </c>
      <c r="L17" s="21">
        <v>2014</v>
      </c>
      <c r="M17" s="21"/>
      <c r="O17" s="21">
        <v>150</v>
      </c>
      <c r="P17" s="51">
        <v>39</v>
      </c>
      <c r="Q17" s="21">
        <f t="shared" si="0"/>
        <v>5850</v>
      </c>
      <c r="S17" s="32"/>
      <c r="T17" s="32"/>
      <c r="U17" s="32"/>
      <c r="V17" s="22"/>
    </row>
    <row r="18" spans="2:22" s="18" customFormat="1" ht="12.75" x14ac:dyDescent="0.2">
      <c r="B18" s="19" t="s">
        <v>95</v>
      </c>
      <c r="C18" s="20" t="s">
        <v>96</v>
      </c>
      <c r="D18" s="18">
        <v>2014</v>
      </c>
      <c r="E18" s="18" t="s">
        <v>23</v>
      </c>
      <c r="F18" s="21">
        <v>24000</v>
      </c>
      <c r="G18" s="21"/>
      <c r="H18" s="21" t="s">
        <v>89</v>
      </c>
      <c r="I18" s="21" t="s">
        <v>90</v>
      </c>
      <c r="J18" s="21">
        <v>125</v>
      </c>
      <c r="K18" s="21">
        <v>27</v>
      </c>
      <c r="L18" s="21">
        <v>2014</v>
      </c>
      <c r="M18" s="21"/>
      <c r="O18" s="21">
        <v>250</v>
      </c>
      <c r="P18" s="51">
        <v>14</v>
      </c>
      <c r="Q18" s="21">
        <f t="shared" si="0"/>
        <v>3500</v>
      </c>
      <c r="S18" s="32"/>
      <c r="T18" s="32"/>
      <c r="U18" s="32"/>
      <c r="V18" s="22"/>
    </row>
    <row r="19" spans="2:22" s="18" customFormat="1" ht="12.75" x14ac:dyDescent="0.2">
      <c r="B19" s="19" t="s">
        <v>95</v>
      </c>
      <c r="C19" s="20" t="s">
        <v>96</v>
      </c>
      <c r="D19" s="18">
        <v>2014</v>
      </c>
      <c r="E19" s="18" t="s">
        <v>24</v>
      </c>
      <c r="F19" s="21">
        <v>24000</v>
      </c>
      <c r="G19" s="21"/>
      <c r="H19" s="21" t="s">
        <v>70</v>
      </c>
      <c r="I19" s="21" t="s">
        <v>71</v>
      </c>
      <c r="J19" s="21">
        <v>20</v>
      </c>
      <c r="K19" s="21">
        <v>40</v>
      </c>
      <c r="L19" s="21">
        <v>2014</v>
      </c>
      <c r="M19" s="21"/>
      <c r="N19" s="18" t="s">
        <v>69</v>
      </c>
      <c r="O19" s="21">
        <v>39</v>
      </c>
      <c r="P19" s="51">
        <v>116</v>
      </c>
      <c r="Q19" s="21">
        <f t="shared" si="0"/>
        <v>4524</v>
      </c>
      <c r="S19" s="32"/>
      <c r="T19" s="32"/>
      <c r="U19" s="32"/>
      <c r="V19" s="22"/>
    </row>
    <row r="20" spans="2:22" s="18" customFormat="1" ht="12.75" x14ac:dyDescent="0.2">
      <c r="B20" s="19" t="s">
        <v>95</v>
      </c>
      <c r="C20" s="20" t="s">
        <v>96</v>
      </c>
      <c r="D20" s="18">
        <v>2014</v>
      </c>
      <c r="E20" s="18" t="s">
        <v>25</v>
      </c>
      <c r="F20" s="21">
        <v>24000</v>
      </c>
      <c r="G20" s="21"/>
      <c r="H20" s="21" t="s">
        <v>70</v>
      </c>
      <c r="I20" s="21" t="s">
        <v>71</v>
      </c>
      <c r="J20" s="21">
        <v>11</v>
      </c>
      <c r="K20" s="21">
        <v>20</v>
      </c>
      <c r="L20" s="21">
        <v>2014</v>
      </c>
      <c r="M20" s="21"/>
      <c r="O20" s="21">
        <v>75</v>
      </c>
      <c r="P20" s="51">
        <v>78</v>
      </c>
      <c r="Q20" s="21">
        <f t="shared" si="0"/>
        <v>5850</v>
      </c>
      <c r="S20" s="32"/>
      <c r="T20" s="32"/>
      <c r="U20" s="32"/>
      <c r="V20" s="22"/>
    </row>
    <row r="21" spans="2:22" s="18" customFormat="1" ht="12.75" x14ac:dyDescent="0.2">
      <c r="B21" s="19" t="s">
        <v>95</v>
      </c>
      <c r="C21" s="20" t="s">
        <v>96</v>
      </c>
      <c r="D21" s="18">
        <v>2015</v>
      </c>
      <c r="E21" s="18" t="s">
        <v>11</v>
      </c>
      <c r="F21" s="21">
        <v>24000</v>
      </c>
      <c r="G21" s="21"/>
      <c r="H21" s="21" t="s">
        <v>91</v>
      </c>
      <c r="I21" s="21" t="s">
        <v>92</v>
      </c>
      <c r="J21" s="21">
        <v>60</v>
      </c>
      <c r="K21" s="21">
        <v>33</v>
      </c>
      <c r="L21" s="21">
        <v>2014</v>
      </c>
      <c r="M21" s="21"/>
      <c r="N21" s="18" t="s">
        <v>67</v>
      </c>
      <c r="O21" s="21">
        <v>17</v>
      </c>
      <c r="P21" s="51">
        <v>54</v>
      </c>
      <c r="Q21" s="21">
        <f t="shared" si="0"/>
        <v>918</v>
      </c>
      <c r="S21" s="32"/>
      <c r="T21" s="32"/>
      <c r="U21" s="32"/>
      <c r="V21" s="22"/>
    </row>
    <row r="22" spans="2:22" s="18" customFormat="1" ht="13.5" thickBot="1" x14ac:dyDescent="0.25">
      <c r="B22" s="19" t="s">
        <v>95</v>
      </c>
      <c r="C22" s="20" t="s">
        <v>96</v>
      </c>
      <c r="D22" s="18">
        <v>2015</v>
      </c>
      <c r="E22" s="18" t="s">
        <v>15</v>
      </c>
      <c r="F22" s="21">
        <v>24000</v>
      </c>
      <c r="G22" s="21"/>
      <c r="H22" s="21"/>
      <c r="I22" s="21"/>
      <c r="J22" s="21"/>
      <c r="K22" s="21"/>
      <c r="L22" s="21"/>
      <c r="M22" s="21"/>
      <c r="O22" s="21">
        <v>32</v>
      </c>
      <c r="P22" s="51">
        <v>270</v>
      </c>
      <c r="Q22" s="21">
        <f t="shared" si="0"/>
        <v>8640</v>
      </c>
      <c r="S22" s="33"/>
      <c r="T22" s="33"/>
      <c r="U22" s="33"/>
      <c r="V22" s="22"/>
    </row>
    <row r="23" spans="2:22" s="18" customFormat="1" ht="13.5" thickTop="1" x14ac:dyDescent="0.2">
      <c r="B23" s="19" t="s">
        <v>95</v>
      </c>
      <c r="C23" s="20" t="s">
        <v>96</v>
      </c>
      <c r="D23" s="18">
        <v>2015</v>
      </c>
      <c r="E23" s="18" t="s">
        <v>16</v>
      </c>
      <c r="F23" s="21">
        <v>16000</v>
      </c>
      <c r="G23" s="21"/>
      <c r="H23" s="21"/>
      <c r="I23" s="21"/>
      <c r="J23" s="21"/>
      <c r="K23" s="21"/>
      <c r="L23" s="21"/>
      <c r="M23" s="21"/>
      <c r="N23" s="18" t="s">
        <v>28</v>
      </c>
      <c r="P23" s="51">
        <v>708</v>
      </c>
      <c r="Q23" s="30">
        <f>+SUM(Q10:Q22)</f>
        <v>40897</v>
      </c>
      <c r="S23" s="22"/>
      <c r="T23" s="22"/>
      <c r="U23" s="22"/>
      <c r="V23" s="22"/>
    </row>
    <row r="24" spans="2:22" s="18" customFormat="1" ht="12.75" x14ac:dyDescent="0.2">
      <c r="B24" s="19" t="s">
        <v>95</v>
      </c>
      <c r="C24" s="20" t="s">
        <v>96</v>
      </c>
      <c r="D24" s="18">
        <v>2015</v>
      </c>
      <c r="E24" s="18" t="s">
        <v>17</v>
      </c>
      <c r="F24" s="21">
        <v>24370</v>
      </c>
      <c r="G24" s="21"/>
      <c r="H24" s="21"/>
      <c r="I24" s="21"/>
      <c r="J24" s="21"/>
      <c r="K24" s="21"/>
      <c r="L24" s="21"/>
      <c r="M24" s="21"/>
      <c r="N24" s="19" t="s">
        <v>117</v>
      </c>
      <c r="Q24" s="56">
        <f>+Q23*144*0.02</f>
        <v>117783.36</v>
      </c>
      <c r="S24" s="22"/>
      <c r="T24" s="22"/>
      <c r="U24" s="22"/>
      <c r="V24" s="22"/>
    </row>
    <row r="25" spans="2:22" s="18" customFormat="1" ht="12.75" x14ac:dyDescent="0.2">
      <c r="B25" s="19" t="s">
        <v>95</v>
      </c>
      <c r="C25" s="20" t="s">
        <v>96</v>
      </c>
      <c r="D25" s="18">
        <v>2015</v>
      </c>
      <c r="E25" s="18" t="s">
        <v>18</v>
      </c>
      <c r="F25" s="21">
        <v>22780</v>
      </c>
      <c r="G25" s="21"/>
      <c r="H25" s="21"/>
      <c r="I25" s="21"/>
      <c r="J25" s="21"/>
      <c r="K25" s="21"/>
      <c r="L25" s="21"/>
      <c r="M25" s="21"/>
    </row>
    <row r="26" spans="2:22" s="18" customFormat="1" ht="12.75" x14ac:dyDescent="0.2">
      <c r="B26" s="19" t="s">
        <v>95</v>
      </c>
      <c r="C26" s="20" t="s">
        <v>96</v>
      </c>
      <c r="D26" s="18">
        <v>2015</v>
      </c>
      <c r="E26" s="18" t="s">
        <v>19</v>
      </c>
      <c r="F26" s="21">
        <v>56000</v>
      </c>
      <c r="G26" s="21"/>
      <c r="H26" s="21"/>
      <c r="I26" s="21"/>
      <c r="J26" s="21"/>
      <c r="K26" s="21"/>
      <c r="L26" s="21"/>
      <c r="M26" s="21"/>
      <c r="N26" s="26" t="s">
        <v>30</v>
      </c>
      <c r="O26" s="26" t="s">
        <v>29</v>
      </c>
    </row>
    <row r="27" spans="2:22" s="18" customFormat="1" ht="12.75" x14ac:dyDescent="0.2">
      <c r="B27" s="19" t="s">
        <v>95</v>
      </c>
      <c r="C27" s="20" t="s">
        <v>96</v>
      </c>
      <c r="D27" s="18">
        <v>2015</v>
      </c>
      <c r="E27" s="18" t="s">
        <v>20</v>
      </c>
      <c r="F27" s="21">
        <v>8000</v>
      </c>
      <c r="G27" s="21"/>
      <c r="H27" s="21"/>
      <c r="I27" s="21"/>
      <c r="J27" s="21"/>
      <c r="K27" s="21"/>
      <c r="L27" s="21"/>
      <c r="M27" s="21"/>
      <c r="N27" s="26" t="s">
        <v>27</v>
      </c>
      <c r="O27" s="18">
        <v>2014</v>
      </c>
      <c r="P27" s="18">
        <v>2015</v>
      </c>
      <c r="Q27" s="18">
        <v>2016</v>
      </c>
      <c r="R27" s="18">
        <v>2017</v>
      </c>
    </row>
    <row r="28" spans="2:22" s="18" customFormat="1" ht="12.75" x14ac:dyDescent="0.2">
      <c r="B28" s="19" t="s">
        <v>95</v>
      </c>
      <c r="C28" s="20" t="s">
        <v>96</v>
      </c>
      <c r="D28" s="18">
        <v>2015</v>
      </c>
      <c r="E28" s="18" t="s">
        <v>21</v>
      </c>
      <c r="F28" s="21">
        <v>0</v>
      </c>
      <c r="G28" s="21"/>
      <c r="H28" s="21"/>
      <c r="I28" s="21"/>
      <c r="J28" s="21"/>
      <c r="K28" s="21"/>
      <c r="L28" s="21"/>
      <c r="M28" s="21"/>
      <c r="N28" s="27" t="s">
        <v>11</v>
      </c>
      <c r="O28" s="21">
        <v>32000</v>
      </c>
      <c r="P28" s="21">
        <v>24000</v>
      </c>
      <c r="Q28" s="21">
        <v>32000</v>
      </c>
      <c r="R28" s="21">
        <v>16000</v>
      </c>
    </row>
    <row r="29" spans="2:22" s="18" customFormat="1" ht="12.75" x14ac:dyDescent="0.2">
      <c r="B29" s="19" t="s">
        <v>95</v>
      </c>
      <c r="C29" s="20" t="s">
        <v>96</v>
      </c>
      <c r="D29" s="18">
        <v>2015</v>
      </c>
      <c r="E29" s="18" t="s">
        <v>22</v>
      </c>
      <c r="F29" s="21">
        <v>24000</v>
      </c>
      <c r="G29" s="21"/>
      <c r="H29" s="21"/>
      <c r="I29" s="21"/>
      <c r="J29" s="21"/>
      <c r="K29" s="21"/>
      <c r="L29" s="21"/>
      <c r="M29" s="21"/>
      <c r="N29" s="27" t="s">
        <v>15</v>
      </c>
      <c r="O29" s="21">
        <v>24000</v>
      </c>
      <c r="P29" s="21">
        <v>24000</v>
      </c>
      <c r="Q29" s="21">
        <v>16000</v>
      </c>
      <c r="R29" s="21">
        <v>16000</v>
      </c>
    </row>
    <row r="30" spans="2:22" s="18" customFormat="1" ht="12.75" x14ac:dyDescent="0.2">
      <c r="B30" s="19" t="s">
        <v>95</v>
      </c>
      <c r="C30" s="20" t="s">
        <v>96</v>
      </c>
      <c r="D30" s="18">
        <v>2015</v>
      </c>
      <c r="E30" s="18" t="s">
        <v>23</v>
      </c>
      <c r="F30" s="21">
        <v>24000</v>
      </c>
      <c r="G30" s="21"/>
      <c r="H30" s="21"/>
      <c r="I30" s="21"/>
      <c r="J30" s="21"/>
      <c r="K30" s="21"/>
      <c r="L30" s="21"/>
      <c r="M30" s="21"/>
      <c r="N30" s="27" t="s">
        <v>16</v>
      </c>
      <c r="O30" s="21">
        <v>24000</v>
      </c>
      <c r="P30" s="21">
        <v>16000</v>
      </c>
      <c r="Q30" s="21">
        <v>24000</v>
      </c>
      <c r="R30" s="21">
        <v>16000</v>
      </c>
    </row>
    <row r="31" spans="2:22" s="18" customFormat="1" ht="12.75" x14ac:dyDescent="0.2">
      <c r="B31" s="19" t="s">
        <v>95</v>
      </c>
      <c r="C31" s="20" t="s">
        <v>96</v>
      </c>
      <c r="D31" s="18">
        <v>2015</v>
      </c>
      <c r="E31" s="18" t="s">
        <v>24</v>
      </c>
      <c r="F31" s="21">
        <v>27260</v>
      </c>
      <c r="G31" s="21"/>
      <c r="H31" s="21"/>
      <c r="I31" s="21"/>
      <c r="J31" s="21"/>
      <c r="K31" s="21"/>
      <c r="L31" s="21"/>
      <c r="M31" s="21"/>
      <c r="N31" s="27" t="s">
        <v>17</v>
      </c>
      <c r="O31" s="21">
        <v>0</v>
      </c>
      <c r="P31" s="21">
        <v>24370</v>
      </c>
      <c r="Q31" s="21">
        <v>16000</v>
      </c>
      <c r="R31" s="21">
        <v>24000</v>
      </c>
    </row>
    <row r="32" spans="2:22" s="18" customFormat="1" ht="12.75" x14ac:dyDescent="0.2">
      <c r="B32" s="19" t="s">
        <v>95</v>
      </c>
      <c r="C32" s="20" t="s">
        <v>96</v>
      </c>
      <c r="D32" s="18">
        <v>2015</v>
      </c>
      <c r="E32" s="18" t="s">
        <v>25</v>
      </c>
      <c r="F32" s="21">
        <v>19016</v>
      </c>
      <c r="G32" s="21"/>
      <c r="H32" s="21"/>
      <c r="I32" s="21"/>
      <c r="J32" s="21"/>
      <c r="K32" s="21"/>
      <c r="L32" s="21"/>
      <c r="M32" s="21"/>
      <c r="N32" s="27" t="s">
        <v>18</v>
      </c>
      <c r="O32" s="21">
        <v>32000</v>
      </c>
      <c r="P32" s="21">
        <v>22780</v>
      </c>
      <c r="Q32" s="21">
        <v>16000</v>
      </c>
      <c r="R32" s="21">
        <v>16000</v>
      </c>
    </row>
    <row r="33" spans="2:18" s="18" customFormat="1" ht="12.75" x14ac:dyDescent="0.2">
      <c r="B33" s="19" t="s">
        <v>95</v>
      </c>
      <c r="C33" s="20" t="s">
        <v>96</v>
      </c>
      <c r="D33" s="18">
        <v>2016</v>
      </c>
      <c r="E33" s="18" t="s">
        <v>11</v>
      </c>
      <c r="F33" s="21">
        <v>32000</v>
      </c>
      <c r="G33" s="21"/>
      <c r="H33" s="21"/>
      <c r="I33" s="21"/>
      <c r="J33" s="21"/>
      <c r="K33" s="21"/>
      <c r="L33" s="21"/>
      <c r="M33" s="21"/>
      <c r="N33" s="27" t="s">
        <v>19</v>
      </c>
      <c r="O33" s="21">
        <v>32000</v>
      </c>
      <c r="P33" s="21">
        <v>56000</v>
      </c>
      <c r="Q33" s="21">
        <v>16000</v>
      </c>
      <c r="R33" s="21">
        <v>16000</v>
      </c>
    </row>
    <row r="34" spans="2:18" s="18" customFormat="1" ht="12.75" x14ac:dyDescent="0.2">
      <c r="B34" s="19" t="s">
        <v>95</v>
      </c>
      <c r="C34" s="20" t="s">
        <v>96</v>
      </c>
      <c r="D34" s="18">
        <v>2016</v>
      </c>
      <c r="E34" s="18" t="s">
        <v>15</v>
      </c>
      <c r="F34" s="21">
        <v>16000</v>
      </c>
      <c r="G34" s="21"/>
      <c r="H34" s="21"/>
      <c r="I34" s="21"/>
      <c r="J34" s="21"/>
      <c r="K34" s="21"/>
      <c r="L34" s="21"/>
      <c r="M34" s="21"/>
      <c r="N34" s="27" t="s">
        <v>20</v>
      </c>
      <c r="O34" s="21">
        <v>16000</v>
      </c>
      <c r="P34" s="21">
        <v>8000</v>
      </c>
      <c r="Q34" s="21">
        <v>16000</v>
      </c>
      <c r="R34" s="21">
        <v>16000</v>
      </c>
    </row>
    <row r="35" spans="2:18" s="18" customFormat="1" ht="12.75" x14ac:dyDescent="0.2">
      <c r="B35" s="19" t="s">
        <v>95</v>
      </c>
      <c r="C35" s="20" t="s">
        <v>96</v>
      </c>
      <c r="D35" s="18">
        <v>2016</v>
      </c>
      <c r="E35" s="18" t="s">
        <v>16</v>
      </c>
      <c r="F35" s="21">
        <v>24000</v>
      </c>
      <c r="G35" s="21"/>
      <c r="H35" s="21"/>
      <c r="I35" s="21"/>
      <c r="J35" s="21"/>
      <c r="K35" s="21"/>
      <c r="L35" s="21"/>
      <c r="M35" s="21"/>
      <c r="N35" s="27" t="s">
        <v>21</v>
      </c>
      <c r="O35" s="21">
        <v>32000</v>
      </c>
      <c r="P35" s="21">
        <v>0</v>
      </c>
      <c r="Q35" s="21">
        <v>16000</v>
      </c>
      <c r="R35" s="21">
        <v>16000</v>
      </c>
    </row>
    <row r="36" spans="2:18" s="18" customFormat="1" ht="12.75" x14ac:dyDescent="0.2">
      <c r="B36" s="19" t="s">
        <v>95</v>
      </c>
      <c r="C36" s="20" t="s">
        <v>96</v>
      </c>
      <c r="D36" s="18">
        <v>2016</v>
      </c>
      <c r="E36" s="18" t="s">
        <v>17</v>
      </c>
      <c r="F36" s="21">
        <v>16000</v>
      </c>
      <c r="G36" s="21"/>
      <c r="H36" s="21"/>
      <c r="I36" s="21"/>
      <c r="J36" s="21"/>
      <c r="K36" s="21"/>
      <c r="L36" s="21"/>
      <c r="M36" s="21"/>
      <c r="N36" s="27" t="s">
        <v>22</v>
      </c>
      <c r="O36" s="21">
        <v>16000</v>
      </c>
      <c r="P36" s="21">
        <v>24000</v>
      </c>
      <c r="Q36" s="21">
        <v>16000</v>
      </c>
      <c r="R36" s="21">
        <v>16000</v>
      </c>
    </row>
    <row r="37" spans="2:18" s="18" customFormat="1" ht="12.75" x14ac:dyDescent="0.2">
      <c r="B37" s="19" t="s">
        <v>95</v>
      </c>
      <c r="C37" s="20" t="s">
        <v>96</v>
      </c>
      <c r="D37" s="18">
        <v>2016</v>
      </c>
      <c r="E37" s="18" t="s">
        <v>18</v>
      </c>
      <c r="F37" s="21">
        <v>16000</v>
      </c>
      <c r="G37" s="21"/>
      <c r="H37" s="21"/>
      <c r="I37" s="21"/>
      <c r="J37" s="21"/>
      <c r="K37" s="21"/>
      <c r="L37" s="21"/>
      <c r="M37" s="21"/>
      <c r="N37" s="27" t="s">
        <v>23</v>
      </c>
      <c r="O37" s="21">
        <v>24000</v>
      </c>
      <c r="P37" s="21">
        <v>24000</v>
      </c>
      <c r="Q37" s="21">
        <v>16000</v>
      </c>
      <c r="R37" s="21">
        <v>16000</v>
      </c>
    </row>
    <row r="38" spans="2:18" s="18" customFormat="1" ht="12.75" x14ac:dyDescent="0.2">
      <c r="B38" s="19" t="s">
        <v>95</v>
      </c>
      <c r="C38" s="20" t="s">
        <v>96</v>
      </c>
      <c r="D38" s="18">
        <v>2016</v>
      </c>
      <c r="E38" s="18" t="s">
        <v>19</v>
      </c>
      <c r="F38" s="21">
        <v>16000</v>
      </c>
      <c r="G38" s="21"/>
      <c r="H38" s="21"/>
      <c r="I38" s="21"/>
      <c r="J38" s="21"/>
      <c r="K38" s="21"/>
      <c r="L38" s="21"/>
      <c r="M38" s="21"/>
      <c r="N38" s="27" t="s">
        <v>24</v>
      </c>
      <c r="O38" s="21">
        <v>24000</v>
      </c>
      <c r="P38" s="21">
        <v>27260</v>
      </c>
      <c r="Q38" s="21">
        <v>16000</v>
      </c>
      <c r="R38" s="21">
        <v>24000</v>
      </c>
    </row>
    <row r="39" spans="2:18" s="18" customFormat="1" ht="12.75" x14ac:dyDescent="0.2">
      <c r="B39" s="19" t="s">
        <v>95</v>
      </c>
      <c r="C39" s="20" t="s">
        <v>96</v>
      </c>
      <c r="D39" s="18">
        <v>2016</v>
      </c>
      <c r="E39" s="18" t="s">
        <v>20</v>
      </c>
      <c r="F39" s="21">
        <v>16000</v>
      </c>
      <c r="G39" s="21"/>
      <c r="H39" s="21"/>
      <c r="I39" s="21"/>
      <c r="J39" s="21"/>
      <c r="K39" s="21"/>
      <c r="L39" s="21"/>
      <c r="M39" s="21"/>
      <c r="N39" s="27" t="s">
        <v>25</v>
      </c>
      <c r="O39" s="21">
        <v>24000</v>
      </c>
      <c r="P39" s="21">
        <v>19016</v>
      </c>
      <c r="Q39" s="21">
        <v>16000</v>
      </c>
      <c r="R39" s="21">
        <v>16000</v>
      </c>
    </row>
    <row r="40" spans="2:18" s="18" customFormat="1" ht="13.5" thickBot="1" x14ac:dyDescent="0.25">
      <c r="B40" s="19" t="s">
        <v>95</v>
      </c>
      <c r="C40" s="20" t="s">
        <v>96</v>
      </c>
      <c r="D40" s="18">
        <v>2016</v>
      </c>
      <c r="E40" s="18" t="s">
        <v>21</v>
      </c>
      <c r="F40" s="21">
        <v>16000</v>
      </c>
      <c r="G40" s="21"/>
      <c r="H40" s="21"/>
      <c r="I40" s="21"/>
      <c r="J40" s="21"/>
      <c r="K40" s="21"/>
      <c r="L40" s="21"/>
      <c r="M40" s="21"/>
      <c r="N40" s="27" t="s">
        <v>28</v>
      </c>
      <c r="O40" s="21">
        <v>280000</v>
      </c>
      <c r="P40" s="21">
        <v>269426</v>
      </c>
      <c r="Q40" s="21">
        <v>216000</v>
      </c>
      <c r="R40" s="21">
        <v>208000</v>
      </c>
    </row>
    <row r="41" spans="2:18" s="18" customFormat="1" ht="13.5" thickTop="1" x14ac:dyDescent="0.2">
      <c r="B41" s="19" t="s">
        <v>95</v>
      </c>
      <c r="C41" s="20" t="s">
        <v>96</v>
      </c>
      <c r="D41" s="18">
        <v>2016</v>
      </c>
      <c r="E41" s="18" t="s">
        <v>22</v>
      </c>
      <c r="F41" s="21">
        <v>16000</v>
      </c>
      <c r="G41" s="21"/>
      <c r="H41" s="21"/>
      <c r="I41" s="21"/>
      <c r="J41" s="21"/>
      <c r="K41" s="21"/>
      <c r="L41" s="21"/>
      <c r="M41" s="21"/>
      <c r="N41" s="29" t="s">
        <v>93</v>
      </c>
      <c r="O41" s="25">
        <f>+Q24/O40</f>
        <v>0.42065485714285716</v>
      </c>
      <c r="P41" s="25"/>
      <c r="Q41" s="25"/>
      <c r="R41" s="25"/>
    </row>
    <row r="42" spans="2:18" s="18" customFormat="1" ht="12.75" x14ac:dyDescent="0.2">
      <c r="B42" s="19" t="s">
        <v>95</v>
      </c>
      <c r="C42" s="20" t="s">
        <v>96</v>
      </c>
      <c r="D42" s="18">
        <v>2016</v>
      </c>
      <c r="E42" s="18" t="s">
        <v>23</v>
      </c>
      <c r="F42" s="21">
        <v>16000</v>
      </c>
      <c r="G42" s="21"/>
      <c r="H42" s="21"/>
      <c r="I42" s="21"/>
      <c r="J42" s="21"/>
      <c r="K42" s="21"/>
      <c r="L42" s="21"/>
      <c r="M42" s="21"/>
      <c r="N42" s="27"/>
      <c r="O42" s="21"/>
      <c r="P42" s="21"/>
      <c r="Q42" s="21"/>
      <c r="R42" s="21"/>
    </row>
    <row r="43" spans="2:18" s="18" customFormat="1" ht="12.75" x14ac:dyDescent="0.2">
      <c r="B43" s="19" t="s">
        <v>95</v>
      </c>
      <c r="C43" s="20" t="s">
        <v>96</v>
      </c>
      <c r="D43" s="18">
        <v>2016</v>
      </c>
      <c r="E43" s="18" t="s">
        <v>24</v>
      </c>
      <c r="F43" s="21">
        <v>16000</v>
      </c>
      <c r="G43" s="21"/>
      <c r="H43" s="21"/>
      <c r="I43" s="21"/>
      <c r="J43" s="21"/>
      <c r="K43" s="21"/>
      <c r="L43" s="21"/>
      <c r="M43" s="21"/>
    </row>
    <row r="44" spans="2:18" s="18" customFormat="1" ht="12.75" x14ac:dyDescent="0.2">
      <c r="B44" s="19" t="s">
        <v>95</v>
      </c>
      <c r="C44" s="20" t="s">
        <v>96</v>
      </c>
      <c r="D44" s="18">
        <v>2016</v>
      </c>
      <c r="E44" s="18" t="s">
        <v>25</v>
      </c>
      <c r="F44" s="21">
        <v>16000</v>
      </c>
      <c r="G44" s="21"/>
      <c r="H44" s="21"/>
      <c r="I44" s="21"/>
      <c r="J44" s="21"/>
      <c r="K44" s="21"/>
      <c r="L44" s="21"/>
      <c r="M44" s="21"/>
      <c r="N44" s="144" t="s">
        <v>98</v>
      </c>
      <c r="O44" s="144"/>
      <c r="P44" s="144"/>
      <c r="Q44" s="144"/>
      <c r="R44" s="144"/>
    </row>
    <row r="45" spans="2:18" s="18" customFormat="1" ht="12.75" x14ac:dyDescent="0.2">
      <c r="B45" s="19" t="s">
        <v>95</v>
      </c>
      <c r="C45" s="20" t="s">
        <v>96</v>
      </c>
      <c r="D45" s="18">
        <v>2017</v>
      </c>
      <c r="E45" s="18" t="s">
        <v>11</v>
      </c>
      <c r="F45" s="21">
        <v>16000</v>
      </c>
      <c r="G45" s="21"/>
      <c r="H45" s="21"/>
      <c r="I45" s="21"/>
      <c r="J45" s="21"/>
      <c r="K45" s="21"/>
      <c r="L45" s="21"/>
      <c r="M45" s="21"/>
      <c r="N45" s="28" t="s">
        <v>27</v>
      </c>
      <c r="O45" s="28">
        <v>2014</v>
      </c>
      <c r="P45" s="28">
        <v>2015</v>
      </c>
      <c r="Q45" s="28">
        <v>2016</v>
      </c>
      <c r="R45" s="28">
        <v>2017</v>
      </c>
    </row>
    <row r="46" spans="2:18" s="18" customFormat="1" ht="12.75" x14ac:dyDescent="0.2">
      <c r="B46" s="19" t="s">
        <v>95</v>
      </c>
      <c r="C46" s="20" t="s">
        <v>96</v>
      </c>
      <c r="D46" s="18">
        <v>2017</v>
      </c>
      <c r="E46" s="18" t="s">
        <v>15</v>
      </c>
      <c r="F46" s="21">
        <v>16000</v>
      </c>
      <c r="G46" s="21"/>
      <c r="H46" s="21"/>
      <c r="I46" s="21"/>
      <c r="J46" s="21"/>
      <c r="K46" s="21"/>
      <c r="L46" s="21"/>
      <c r="M46" s="21"/>
      <c r="N46" s="18" t="s">
        <v>11</v>
      </c>
      <c r="O46" s="21">
        <f>O28*$O$41</f>
        <v>13460.955428571429</v>
      </c>
      <c r="P46" s="21">
        <f t="shared" ref="P46:R46" si="1">P28*$O$41</f>
        <v>10095.716571428571</v>
      </c>
      <c r="Q46" s="21">
        <f t="shared" si="1"/>
        <v>13460.955428571429</v>
      </c>
      <c r="R46" s="21">
        <f t="shared" si="1"/>
        <v>6730.4777142857147</v>
      </c>
    </row>
    <row r="47" spans="2:18" s="18" customFormat="1" ht="12.75" x14ac:dyDescent="0.2">
      <c r="B47" s="19" t="s">
        <v>95</v>
      </c>
      <c r="C47" s="20" t="s">
        <v>96</v>
      </c>
      <c r="D47" s="18">
        <v>2017</v>
      </c>
      <c r="E47" s="18" t="s">
        <v>16</v>
      </c>
      <c r="F47" s="21">
        <v>16000</v>
      </c>
      <c r="G47" s="21"/>
      <c r="H47" s="21"/>
      <c r="I47" s="21"/>
      <c r="J47" s="21"/>
      <c r="K47" s="21"/>
      <c r="L47" s="21"/>
      <c r="M47" s="21"/>
      <c r="N47" s="18" t="s">
        <v>15</v>
      </c>
      <c r="O47" s="21">
        <f t="shared" ref="O47:Q47" si="2">O29*$O$41</f>
        <v>10095.716571428571</v>
      </c>
      <c r="P47" s="21">
        <f t="shared" si="2"/>
        <v>10095.716571428571</v>
      </c>
      <c r="Q47" s="21">
        <f t="shared" si="2"/>
        <v>6730.4777142857147</v>
      </c>
      <c r="R47" s="21">
        <f>R29*$O$41</f>
        <v>6730.4777142857147</v>
      </c>
    </row>
    <row r="48" spans="2:18" s="18" customFormat="1" ht="12.75" x14ac:dyDescent="0.2">
      <c r="B48" s="19" t="s">
        <v>95</v>
      </c>
      <c r="C48" s="20" t="s">
        <v>96</v>
      </c>
      <c r="D48" s="18">
        <v>2017</v>
      </c>
      <c r="E48" s="18" t="s">
        <v>17</v>
      </c>
      <c r="F48" s="21">
        <v>24000</v>
      </c>
      <c r="G48" s="21"/>
      <c r="H48" s="21"/>
      <c r="I48" s="21"/>
      <c r="J48" s="21"/>
      <c r="K48" s="21"/>
      <c r="L48" s="21"/>
      <c r="M48" s="21"/>
      <c r="N48" s="18" t="s">
        <v>16</v>
      </c>
      <c r="O48" s="21">
        <f t="shared" ref="O48:R48" si="3">O30*$O$41</f>
        <v>10095.716571428571</v>
      </c>
      <c r="P48" s="21">
        <f t="shared" si="3"/>
        <v>6730.4777142857147</v>
      </c>
      <c r="Q48" s="21">
        <f t="shared" si="3"/>
        <v>10095.716571428571</v>
      </c>
      <c r="R48" s="21">
        <f t="shared" si="3"/>
        <v>6730.4777142857147</v>
      </c>
    </row>
    <row r="49" spans="2:18" s="18" customFormat="1" ht="12.75" x14ac:dyDescent="0.2">
      <c r="B49" s="19" t="s">
        <v>95</v>
      </c>
      <c r="C49" s="20" t="s">
        <v>96</v>
      </c>
      <c r="D49" s="18">
        <v>2017</v>
      </c>
      <c r="E49" s="18" t="s">
        <v>18</v>
      </c>
      <c r="F49" s="21">
        <v>16000</v>
      </c>
      <c r="G49" s="21"/>
      <c r="H49" s="21"/>
      <c r="I49" s="21"/>
      <c r="J49" s="21"/>
      <c r="K49" s="21"/>
      <c r="L49" s="21"/>
      <c r="M49" s="21"/>
      <c r="N49" s="18" t="s">
        <v>17</v>
      </c>
      <c r="O49" s="21">
        <f t="shared" ref="O49:R49" si="4">O31*$O$41</f>
        <v>0</v>
      </c>
      <c r="P49" s="21">
        <f t="shared" si="4"/>
        <v>10251.358868571429</v>
      </c>
      <c r="Q49" s="21">
        <f t="shared" si="4"/>
        <v>6730.4777142857147</v>
      </c>
      <c r="R49" s="21">
        <f t="shared" si="4"/>
        <v>10095.716571428571</v>
      </c>
    </row>
    <row r="50" spans="2:18" s="18" customFormat="1" ht="12.75" x14ac:dyDescent="0.2">
      <c r="B50" s="19" t="s">
        <v>95</v>
      </c>
      <c r="C50" s="20" t="s">
        <v>96</v>
      </c>
      <c r="D50" s="18">
        <v>2017</v>
      </c>
      <c r="E50" s="18" t="s">
        <v>19</v>
      </c>
      <c r="F50" s="21">
        <v>16000</v>
      </c>
      <c r="G50" s="21"/>
      <c r="H50" s="21"/>
      <c r="I50" s="21"/>
      <c r="J50" s="21"/>
      <c r="K50" s="21"/>
      <c r="L50" s="21"/>
      <c r="M50" s="21"/>
      <c r="N50" s="18" t="s">
        <v>18</v>
      </c>
      <c r="O50" s="21">
        <f t="shared" ref="O50:R50" si="5">O32*$O$41</f>
        <v>13460.955428571429</v>
      </c>
      <c r="P50" s="21">
        <f t="shared" si="5"/>
        <v>9582.5176457142861</v>
      </c>
      <c r="Q50" s="21">
        <f t="shared" si="5"/>
        <v>6730.4777142857147</v>
      </c>
      <c r="R50" s="21">
        <f t="shared" si="5"/>
        <v>6730.4777142857147</v>
      </c>
    </row>
    <row r="51" spans="2:18" s="18" customFormat="1" ht="12.75" x14ac:dyDescent="0.2">
      <c r="B51" s="19" t="s">
        <v>95</v>
      </c>
      <c r="C51" s="20" t="s">
        <v>96</v>
      </c>
      <c r="D51" s="18">
        <v>2017</v>
      </c>
      <c r="E51" s="18" t="s">
        <v>20</v>
      </c>
      <c r="F51" s="21">
        <v>16000</v>
      </c>
      <c r="G51" s="21"/>
      <c r="H51" s="21"/>
      <c r="I51" s="21"/>
      <c r="J51" s="21"/>
      <c r="K51" s="21"/>
      <c r="L51" s="21"/>
      <c r="M51" s="21"/>
      <c r="N51" s="18" t="s">
        <v>19</v>
      </c>
      <c r="O51" s="21">
        <f t="shared" ref="O51:R51" si="6">O33*$O$41</f>
        <v>13460.955428571429</v>
      </c>
      <c r="P51" s="21">
        <f t="shared" si="6"/>
        <v>23556.672000000002</v>
      </c>
      <c r="Q51" s="21">
        <f t="shared" si="6"/>
        <v>6730.4777142857147</v>
      </c>
      <c r="R51" s="21">
        <f t="shared" si="6"/>
        <v>6730.4777142857147</v>
      </c>
    </row>
    <row r="52" spans="2:18" s="18" customFormat="1" ht="12.75" x14ac:dyDescent="0.2">
      <c r="B52" s="19" t="s">
        <v>95</v>
      </c>
      <c r="C52" s="20" t="s">
        <v>96</v>
      </c>
      <c r="D52" s="18">
        <v>2017</v>
      </c>
      <c r="E52" s="18" t="s">
        <v>21</v>
      </c>
      <c r="F52" s="21">
        <v>16000</v>
      </c>
      <c r="G52" s="21"/>
      <c r="H52" s="21"/>
      <c r="I52" s="21"/>
      <c r="J52" s="21"/>
      <c r="K52" s="21"/>
      <c r="L52" s="21"/>
      <c r="M52" s="21"/>
      <c r="N52" s="18" t="s">
        <v>20</v>
      </c>
      <c r="O52" s="21">
        <f t="shared" ref="O52:R52" si="7">O34*$O$41</f>
        <v>6730.4777142857147</v>
      </c>
      <c r="P52" s="21">
        <f t="shared" si="7"/>
        <v>3365.2388571428573</v>
      </c>
      <c r="Q52" s="21">
        <f t="shared" si="7"/>
        <v>6730.4777142857147</v>
      </c>
      <c r="R52" s="21">
        <f t="shared" si="7"/>
        <v>6730.4777142857147</v>
      </c>
    </row>
    <row r="53" spans="2:18" s="18" customFormat="1" ht="12.75" x14ac:dyDescent="0.2">
      <c r="B53" s="19" t="s">
        <v>95</v>
      </c>
      <c r="C53" s="20" t="s">
        <v>96</v>
      </c>
      <c r="D53" s="18">
        <v>2017</v>
      </c>
      <c r="E53" s="18" t="s">
        <v>22</v>
      </c>
      <c r="F53" s="21">
        <v>16000</v>
      </c>
      <c r="G53" s="21"/>
      <c r="H53" s="21"/>
      <c r="I53" s="21"/>
      <c r="J53" s="21"/>
      <c r="K53" s="21"/>
      <c r="L53" s="21"/>
      <c r="M53" s="21"/>
      <c r="N53" s="18" t="s">
        <v>21</v>
      </c>
      <c r="O53" s="21">
        <f t="shared" ref="O53:R53" si="8">O35*$O$41</f>
        <v>13460.955428571429</v>
      </c>
      <c r="P53" s="21">
        <f t="shared" si="8"/>
        <v>0</v>
      </c>
      <c r="Q53" s="21">
        <f t="shared" si="8"/>
        <v>6730.4777142857147</v>
      </c>
      <c r="R53" s="21">
        <f t="shared" si="8"/>
        <v>6730.4777142857147</v>
      </c>
    </row>
    <row r="54" spans="2:18" s="18" customFormat="1" ht="12.75" x14ac:dyDescent="0.2">
      <c r="B54" s="19" t="s">
        <v>95</v>
      </c>
      <c r="C54" s="20" t="s">
        <v>96</v>
      </c>
      <c r="D54" s="18">
        <v>2017</v>
      </c>
      <c r="E54" s="18" t="s">
        <v>23</v>
      </c>
      <c r="F54" s="21">
        <v>16000</v>
      </c>
      <c r="G54" s="21"/>
      <c r="H54" s="21"/>
      <c r="I54" s="21"/>
      <c r="J54" s="21"/>
      <c r="K54" s="21"/>
      <c r="L54" s="21"/>
      <c r="M54" s="21"/>
      <c r="N54" s="18" t="s">
        <v>22</v>
      </c>
      <c r="O54" s="21">
        <f t="shared" ref="O54:R54" si="9">O36*$O$41</f>
        <v>6730.4777142857147</v>
      </c>
      <c r="P54" s="21">
        <f t="shared" si="9"/>
        <v>10095.716571428571</v>
      </c>
      <c r="Q54" s="21">
        <f t="shared" si="9"/>
        <v>6730.4777142857147</v>
      </c>
      <c r="R54" s="21">
        <f t="shared" si="9"/>
        <v>6730.4777142857147</v>
      </c>
    </row>
    <row r="55" spans="2:18" s="18" customFormat="1" ht="12.75" x14ac:dyDescent="0.2">
      <c r="B55" s="19" t="s">
        <v>95</v>
      </c>
      <c r="C55" s="20" t="s">
        <v>96</v>
      </c>
      <c r="D55" s="18">
        <v>2017</v>
      </c>
      <c r="E55" s="18" t="s">
        <v>24</v>
      </c>
      <c r="F55" s="21">
        <v>24000</v>
      </c>
      <c r="G55" s="21"/>
      <c r="H55" s="21"/>
      <c r="I55" s="21"/>
      <c r="J55" s="21"/>
      <c r="K55" s="21"/>
      <c r="L55" s="21"/>
      <c r="M55" s="21"/>
      <c r="N55" s="18" t="s">
        <v>23</v>
      </c>
      <c r="O55" s="21">
        <f t="shared" ref="O55:R55" si="10">O37*$O$41</f>
        <v>10095.716571428571</v>
      </c>
      <c r="P55" s="21">
        <f t="shared" si="10"/>
        <v>10095.716571428571</v>
      </c>
      <c r="Q55" s="21">
        <f t="shared" si="10"/>
        <v>6730.4777142857147</v>
      </c>
      <c r="R55" s="21">
        <f t="shared" si="10"/>
        <v>6730.4777142857147</v>
      </c>
    </row>
    <row r="56" spans="2:18" s="18" customFormat="1" ht="12.75" x14ac:dyDescent="0.2">
      <c r="B56" s="19" t="s">
        <v>95</v>
      </c>
      <c r="C56" s="20" t="s">
        <v>96</v>
      </c>
      <c r="D56" s="18">
        <v>2017</v>
      </c>
      <c r="E56" s="18" t="s">
        <v>25</v>
      </c>
      <c r="F56" s="21">
        <v>16000</v>
      </c>
      <c r="G56" s="21"/>
      <c r="H56" s="21"/>
      <c r="I56" s="21"/>
      <c r="J56" s="21"/>
      <c r="K56" s="21"/>
      <c r="L56" s="21"/>
      <c r="M56" s="21"/>
      <c r="N56" s="18" t="s">
        <v>24</v>
      </c>
      <c r="O56" s="21">
        <f t="shared" ref="O56:R56" si="11">O38*$O$41</f>
        <v>10095.716571428571</v>
      </c>
      <c r="P56" s="21">
        <f t="shared" si="11"/>
        <v>11467.051405714286</v>
      </c>
      <c r="Q56" s="21">
        <f t="shared" si="11"/>
        <v>6730.4777142857147</v>
      </c>
      <c r="R56" s="21">
        <f t="shared" si="11"/>
        <v>10095.716571428571</v>
      </c>
    </row>
    <row r="57" spans="2:18" s="18" customFormat="1" ht="13.5" thickBot="1" x14ac:dyDescent="0.25">
      <c r="N57" s="18" t="s">
        <v>25</v>
      </c>
      <c r="O57" s="21">
        <f t="shared" ref="O57:R57" si="12">O39*$O$41</f>
        <v>10095.716571428571</v>
      </c>
      <c r="P57" s="21">
        <f t="shared" si="12"/>
        <v>7999.1727634285717</v>
      </c>
      <c r="Q57" s="21">
        <f t="shared" si="12"/>
        <v>6730.4777142857147</v>
      </c>
      <c r="R57" s="21">
        <f t="shared" si="12"/>
        <v>6730.4777142857147</v>
      </c>
    </row>
    <row r="58" spans="2:18" s="18" customFormat="1" ht="13.5" thickTop="1" x14ac:dyDescent="0.2">
      <c r="N58" s="29" t="s">
        <v>28</v>
      </c>
      <c r="O58" s="30">
        <f>+SUM(O46:O57)</f>
        <v>117783.35999999999</v>
      </c>
      <c r="P58" s="30">
        <f t="shared" ref="P58" si="13">+SUM(P46:P57)</f>
        <v>113335.35554057143</v>
      </c>
      <c r="Q58" s="30">
        <f>+SUM(Q46:Q57)</f>
        <v>90861.449142857164</v>
      </c>
      <c r="R58" s="30">
        <f>+SUM(R46:R57)</f>
        <v>87496.210285714289</v>
      </c>
    </row>
    <row r="59" spans="2:18" s="18" customFormat="1" ht="12.75" x14ac:dyDescent="0.2"/>
    <row r="60" spans="2:18" s="18" customFormat="1" ht="12.75" x14ac:dyDescent="0.2"/>
    <row r="61" spans="2:18" s="18" customFormat="1" ht="12.75" x14ac:dyDescent="0.2"/>
    <row r="62" spans="2:18" s="18" customFormat="1" ht="12.75" x14ac:dyDescent="0.2"/>
    <row r="63" spans="2:18" s="18" customFormat="1" ht="12.75" x14ac:dyDescent="0.2"/>
    <row r="64" spans="2:18" s="18" customFormat="1" ht="12.75" x14ac:dyDescent="0.2"/>
    <row r="65" s="18" customFormat="1" ht="12.75" x14ac:dyDescent="0.2"/>
    <row r="66" s="18" customFormat="1" ht="12.75" x14ac:dyDescent="0.2"/>
    <row r="67" s="18" customFormat="1" ht="12.75" x14ac:dyDescent="0.2"/>
    <row r="68" s="18" customFormat="1" ht="12.75" x14ac:dyDescent="0.2"/>
    <row r="69" s="18" customFormat="1" ht="12.75" x14ac:dyDescent="0.2"/>
    <row r="70" s="18" customFormat="1" ht="12.75" x14ac:dyDescent="0.2"/>
    <row r="71" s="18" customFormat="1" ht="12.75" x14ac:dyDescent="0.2"/>
    <row r="72" s="18" customFormat="1" ht="12.75" x14ac:dyDescent="0.2"/>
    <row r="73" s="18" customFormat="1" ht="12.75" x14ac:dyDescent="0.2"/>
    <row r="74" s="18" customFormat="1" ht="12.75" x14ac:dyDescent="0.2"/>
    <row r="75" s="18" customFormat="1" ht="12.75" x14ac:dyDescent="0.2"/>
    <row r="76" s="18" customFormat="1" ht="12.75" x14ac:dyDescent="0.2"/>
    <row r="77" s="18" customFormat="1" ht="12.75" x14ac:dyDescent="0.2"/>
    <row r="78" s="18" customFormat="1" ht="12.75" x14ac:dyDescent="0.2"/>
    <row r="79" s="18" customFormat="1" ht="12.75" x14ac:dyDescent="0.2"/>
    <row r="80" s="18" customFormat="1" ht="12.75" x14ac:dyDescent="0.2"/>
    <row r="81" s="18" customFormat="1" ht="12.75" x14ac:dyDescent="0.2"/>
    <row r="82" s="18" customFormat="1" ht="12.75" x14ac:dyDescent="0.2"/>
    <row r="83" s="18" customFormat="1" ht="12.75" x14ac:dyDescent="0.2"/>
    <row r="84" s="18" customFormat="1" ht="12.75" x14ac:dyDescent="0.2"/>
    <row r="85" s="18" customFormat="1" ht="12.75" x14ac:dyDescent="0.2"/>
    <row r="86" s="18" customFormat="1" ht="12.75" x14ac:dyDescent="0.2"/>
    <row r="87" s="18" customFormat="1" ht="12.75" x14ac:dyDescent="0.2"/>
    <row r="88" s="18" customFormat="1" ht="12.75" x14ac:dyDescent="0.2"/>
    <row r="89" s="18" customFormat="1" ht="12.75" x14ac:dyDescent="0.2"/>
    <row r="90" s="18" customFormat="1" ht="12.75" x14ac:dyDescent="0.2"/>
    <row r="91" s="18" customFormat="1" ht="12.75" x14ac:dyDescent="0.2"/>
    <row r="92" s="18" customFormat="1" ht="12.75" x14ac:dyDescent="0.2"/>
    <row r="93" s="18" customFormat="1" ht="12.75" x14ac:dyDescent="0.2"/>
    <row r="94" s="18" customFormat="1" ht="12.75" x14ac:dyDescent="0.2"/>
    <row r="95" s="18" customFormat="1" ht="12.75" x14ac:dyDescent="0.2"/>
    <row r="96" s="18" customFormat="1" ht="12.75" x14ac:dyDescent="0.2"/>
    <row r="97" spans="19:19" s="18" customFormat="1" ht="12.75" x14ac:dyDescent="0.2"/>
    <row r="98" spans="19:19" s="18" customFormat="1" ht="12.75" x14ac:dyDescent="0.2"/>
    <row r="99" spans="19:19" s="18" customFormat="1" ht="12.75" x14ac:dyDescent="0.2"/>
    <row r="100" spans="19:19" s="18" customFormat="1" ht="12.75" x14ac:dyDescent="0.2"/>
    <row r="101" spans="19:19" s="18" customFormat="1" ht="12.75" x14ac:dyDescent="0.2"/>
    <row r="102" spans="19:19" s="18" customFormat="1" x14ac:dyDescent="0.25">
      <c r="S102"/>
    </row>
    <row r="103" spans="19:19" s="18" customFormat="1" x14ac:dyDescent="0.25">
      <c r="S103"/>
    </row>
    <row r="104" spans="19:19" s="18" customFormat="1" x14ac:dyDescent="0.25">
      <c r="S104"/>
    </row>
    <row r="105" spans="19:19" s="18" customFormat="1" x14ac:dyDescent="0.25">
      <c r="S105"/>
    </row>
    <row r="106" spans="19:19" s="18" customFormat="1" x14ac:dyDescent="0.25">
      <c r="S106"/>
    </row>
    <row r="107" spans="19:19" s="18" customFormat="1" x14ac:dyDescent="0.25">
      <c r="S107"/>
    </row>
  </sheetData>
  <sheetProtection algorithmName="SHA-512" hashValue="KmsGUmqYGm4Hm+PSa23jsAcGjVLHuoPnVnB0iquiDKKqs985pARSjx/+9nbFKOQIFGFuPrTV6uX/NUYM2iHaAg==" saltValue="UjE3nkMuK8QJgv0Rn3GOGw==" spinCount="100000" sheet="1" objects="1" scenarios="1"/>
  <mergeCells count="5">
    <mergeCell ref="S8:U8"/>
    <mergeCell ref="N44:R44"/>
    <mergeCell ref="C2:P2"/>
    <mergeCell ref="C4:R4"/>
    <mergeCell ref="C5:R5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7"/>
  <sheetViews>
    <sheetView showGridLines="0" zoomScale="106" zoomScaleNormal="106" workbookViewId="0">
      <selection activeCell="F3" sqref="F3"/>
    </sheetView>
  </sheetViews>
  <sheetFormatPr baseColWidth="10" defaultRowHeight="15" x14ac:dyDescent="0.25"/>
  <cols>
    <col min="1" max="1" width="1.140625" customWidth="1"/>
    <col min="2" max="2" width="14.5703125" customWidth="1"/>
    <col min="3" max="3" width="9.42578125" customWidth="1"/>
    <col min="4" max="4" width="6.42578125" bestFit="1" customWidth="1"/>
    <col min="5" max="5" width="9.7109375" bestFit="1" customWidth="1"/>
    <col min="6" max="6" width="12.85546875" bestFit="1" customWidth="1"/>
    <col min="7" max="7" width="1.5703125" customWidth="1"/>
    <col min="8" max="8" width="17.85546875" style="18" customWidth="1"/>
    <col min="9" max="9" width="9.28515625" style="18" customWidth="1"/>
    <col min="10" max="10" width="10" style="18" bestFit="1" customWidth="1"/>
    <col min="11" max="11" width="10.140625" style="18" bestFit="1" customWidth="1"/>
    <col min="12" max="12" width="6.42578125" style="18" bestFit="1" customWidth="1"/>
    <col min="13" max="13" width="2.140625" style="18" customWidth="1"/>
    <col min="14" max="14" width="17.85546875" style="18" customWidth="1"/>
    <col min="15" max="15" width="20.28515625" style="18" customWidth="1"/>
    <col min="16" max="17" width="7.42578125" customWidth="1"/>
    <col min="18" max="18" width="7.42578125" bestFit="1" customWidth="1"/>
    <col min="19" max="19" width="12.42578125" bestFit="1" customWidth="1"/>
  </cols>
  <sheetData>
    <row r="1" spans="2:22" ht="15.75" thickBot="1" x14ac:dyDescent="0.3"/>
    <row r="2" spans="2:22" s="1" customFormat="1" ht="94.5" customHeight="1" thickBot="1" x14ac:dyDescent="0.3">
      <c r="B2" s="2"/>
      <c r="C2" s="138" t="s">
        <v>149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38"/>
      <c r="R2" s="4"/>
    </row>
    <row r="4" spans="2:22" ht="15" customHeight="1" x14ac:dyDescent="0.25">
      <c r="B4" s="10" t="s">
        <v>5</v>
      </c>
      <c r="C4" s="145" t="s">
        <v>123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  <c r="S4" s="18"/>
      <c r="T4" s="18"/>
    </row>
    <row r="5" spans="2:22" ht="15" customHeight="1" x14ac:dyDescent="0.25">
      <c r="B5" s="10" t="s">
        <v>31</v>
      </c>
      <c r="C5" s="145" t="s">
        <v>83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7"/>
      <c r="S5" s="18"/>
      <c r="T5" s="18"/>
    </row>
    <row r="6" spans="2:22" s="18" customFormat="1" ht="12.75" x14ac:dyDescent="0.2">
      <c r="C6" s="20"/>
    </row>
    <row r="7" spans="2:22" s="18" customFormat="1" ht="12.75" x14ac:dyDescent="0.2">
      <c r="B7" s="34" t="s">
        <v>124</v>
      </c>
      <c r="C7" s="23"/>
      <c r="D7" s="24"/>
      <c r="E7" s="24"/>
      <c r="F7" s="24"/>
      <c r="H7" s="34" t="s">
        <v>104</v>
      </c>
      <c r="N7" s="84" t="s">
        <v>3</v>
      </c>
      <c r="O7" s="85">
        <v>2014</v>
      </c>
    </row>
    <row r="8" spans="2:22" s="18" customFormat="1" ht="12.75" x14ac:dyDescent="0.2">
      <c r="B8" s="41" t="s">
        <v>1</v>
      </c>
      <c r="C8" s="42" t="s">
        <v>2</v>
      </c>
      <c r="D8" s="42" t="s">
        <v>3</v>
      </c>
      <c r="E8" s="42" t="s">
        <v>4</v>
      </c>
      <c r="F8" s="43" t="s">
        <v>12</v>
      </c>
      <c r="G8" s="58"/>
      <c r="H8" s="59" t="s">
        <v>100</v>
      </c>
      <c r="I8" s="59" t="s">
        <v>103</v>
      </c>
      <c r="J8" s="59" t="s">
        <v>115</v>
      </c>
      <c r="K8" s="59" t="s">
        <v>101</v>
      </c>
      <c r="L8" s="59" t="s">
        <v>3</v>
      </c>
      <c r="M8" s="58"/>
      <c r="S8" s="143"/>
      <c r="T8" s="143"/>
      <c r="U8" s="143"/>
      <c r="V8" s="22"/>
    </row>
    <row r="9" spans="2:22" s="18" customFormat="1" ht="12.75" x14ac:dyDescent="0.2">
      <c r="B9" s="19" t="s">
        <v>125</v>
      </c>
      <c r="C9" s="20" t="s">
        <v>126</v>
      </c>
      <c r="D9" s="18">
        <v>2014</v>
      </c>
      <c r="E9" s="18" t="s">
        <v>11</v>
      </c>
      <c r="F9" s="21">
        <v>9300</v>
      </c>
      <c r="G9" s="21"/>
      <c r="H9" s="21" t="s">
        <v>66</v>
      </c>
      <c r="I9" s="21" t="s">
        <v>67</v>
      </c>
      <c r="J9" s="21">
        <v>17</v>
      </c>
      <c r="K9" s="21">
        <v>376</v>
      </c>
      <c r="L9" s="21">
        <v>2014</v>
      </c>
      <c r="M9" s="21"/>
      <c r="N9" s="84" t="s">
        <v>103</v>
      </c>
      <c r="O9" s="84" t="s">
        <v>115</v>
      </c>
      <c r="P9" s="82" t="s">
        <v>114</v>
      </c>
      <c r="Q9" s="53" t="s">
        <v>120</v>
      </c>
      <c r="S9" s="31"/>
      <c r="T9" s="31"/>
      <c r="U9" s="31"/>
      <c r="V9" s="22"/>
    </row>
    <row r="10" spans="2:22" s="18" customFormat="1" ht="12.75" x14ac:dyDescent="0.2">
      <c r="B10" s="19" t="s">
        <v>125</v>
      </c>
      <c r="C10" s="20" t="s">
        <v>126</v>
      </c>
      <c r="D10" s="18">
        <v>2014</v>
      </c>
      <c r="E10" s="18" t="s">
        <v>15</v>
      </c>
      <c r="F10" s="21">
        <v>8700</v>
      </c>
      <c r="G10" s="21"/>
      <c r="H10" s="21" t="s">
        <v>66</v>
      </c>
      <c r="I10" s="21" t="s">
        <v>67</v>
      </c>
      <c r="J10" s="21">
        <v>32</v>
      </c>
      <c r="K10" s="21">
        <v>131</v>
      </c>
      <c r="L10" s="21">
        <v>2014</v>
      </c>
      <c r="M10" s="21"/>
      <c r="N10" s="82" t="s">
        <v>71</v>
      </c>
      <c r="O10" s="83">
        <v>25</v>
      </c>
      <c r="P10" s="86">
        <v>20</v>
      </c>
      <c r="Q10" s="21">
        <f>+O10*P10</f>
        <v>500</v>
      </c>
      <c r="S10" s="32"/>
      <c r="T10" s="32"/>
      <c r="U10" s="32"/>
      <c r="V10" s="22"/>
    </row>
    <row r="11" spans="2:22" s="18" customFormat="1" ht="12.75" x14ac:dyDescent="0.2">
      <c r="B11" s="19" t="s">
        <v>125</v>
      </c>
      <c r="C11" s="20" t="s">
        <v>126</v>
      </c>
      <c r="D11" s="18">
        <v>2014</v>
      </c>
      <c r="E11" s="18" t="s">
        <v>16</v>
      </c>
      <c r="F11" s="21">
        <v>9600</v>
      </c>
      <c r="G11" s="21"/>
      <c r="H11" s="21" t="s">
        <v>68</v>
      </c>
      <c r="I11" s="21" t="s">
        <v>69</v>
      </c>
      <c r="J11" s="21">
        <v>39</v>
      </c>
      <c r="K11" s="21">
        <v>164</v>
      </c>
      <c r="L11" s="21">
        <v>2014</v>
      </c>
      <c r="M11" s="21"/>
      <c r="N11" s="82"/>
      <c r="O11" s="83">
        <v>13</v>
      </c>
      <c r="P11" s="86">
        <v>1</v>
      </c>
      <c r="Q11" s="21">
        <f t="shared" ref="Q11:Q20" si="0">+O11*P11</f>
        <v>13</v>
      </c>
      <c r="S11" s="32"/>
      <c r="T11" s="32"/>
      <c r="U11" s="32"/>
      <c r="V11" s="22"/>
    </row>
    <row r="12" spans="2:22" s="18" customFormat="1" ht="12.75" x14ac:dyDescent="0.2">
      <c r="B12" s="19" t="s">
        <v>125</v>
      </c>
      <c r="C12" s="20" t="s">
        <v>126</v>
      </c>
      <c r="D12" s="18">
        <v>2014</v>
      </c>
      <c r="E12" s="18" t="s">
        <v>17</v>
      </c>
      <c r="F12" s="21">
        <v>0</v>
      </c>
      <c r="G12" s="21"/>
      <c r="H12" s="21" t="s">
        <v>68</v>
      </c>
      <c r="I12" s="21" t="s">
        <v>69</v>
      </c>
      <c r="J12" s="21">
        <v>75</v>
      </c>
      <c r="K12" s="21">
        <v>34</v>
      </c>
      <c r="L12" s="21">
        <v>2014</v>
      </c>
      <c r="M12" s="21"/>
      <c r="N12" s="82" t="s">
        <v>86</v>
      </c>
      <c r="O12" s="83">
        <v>400</v>
      </c>
      <c r="P12" s="86">
        <v>11</v>
      </c>
      <c r="Q12" s="21">
        <f t="shared" si="0"/>
        <v>4400</v>
      </c>
      <c r="S12" s="32"/>
      <c r="T12" s="32"/>
      <c r="U12" s="32"/>
      <c r="V12" s="22"/>
    </row>
    <row r="13" spans="2:22" s="18" customFormat="1" ht="12.75" x14ac:dyDescent="0.2">
      <c r="B13" s="19" t="s">
        <v>125</v>
      </c>
      <c r="C13" s="20" t="s">
        <v>126</v>
      </c>
      <c r="D13" s="18">
        <v>2014</v>
      </c>
      <c r="E13" s="18" t="s">
        <v>18</v>
      </c>
      <c r="F13" s="21">
        <v>12900</v>
      </c>
      <c r="G13" s="21"/>
      <c r="H13" s="21" t="s">
        <v>70</v>
      </c>
      <c r="I13" s="21" t="s">
        <v>71</v>
      </c>
      <c r="J13" s="21">
        <v>25</v>
      </c>
      <c r="K13" s="21">
        <v>20</v>
      </c>
      <c r="L13" s="21">
        <v>2014</v>
      </c>
      <c r="M13" s="21"/>
      <c r="N13" s="82" t="s">
        <v>92</v>
      </c>
      <c r="O13" s="83">
        <v>60</v>
      </c>
      <c r="P13" s="86">
        <v>5</v>
      </c>
      <c r="Q13" s="21">
        <f t="shared" si="0"/>
        <v>300</v>
      </c>
      <c r="S13" s="32"/>
      <c r="T13" s="32"/>
      <c r="U13" s="32"/>
      <c r="V13" s="22"/>
    </row>
    <row r="14" spans="2:22" s="18" customFormat="1" ht="12.75" x14ac:dyDescent="0.2">
      <c r="B14" s="19" t="s">
        <v>125</v>
      </c>
      <c r="C14" s="20" t="s">
        <v>126</v>
      </c>
      <c r="D14" s="18">
        <v>2014</v>
      </c>
      <c r="E14" s="18" t="s">
        <v>19</v>
      </c>
      <c r="F14" s="21">
        <v>7500</v>
      </c>
      <c r="G14" s="21"/>
      <c r="H14" s="21" t="s">
        <v>70</v>
      </c>
      <c r="I14" s="21" t="s">
        <v>71</v>
      </c>
      <c r="J14" s="21">
        <v>13</v>
      </c>
      <c r="K14" s="21">
        <v>1</v>
      </c>
      <c r="L14" s="21">
        <v>2014</v>
      </c>
      <c r="M14" s="21"/>
      <c r="N14" s="82"/>
      <c r="O14" s="83">
        <v>150</v>
      </c>
      <c r="P14" s="86">
        <v>4</v>
      </c>
      <c r="Q14" s="21">
        <f t="shared" si="0"/>
        <v>600</v>
      </c>
      <c r="S14" s="32"/>
      <c r="T14" s="32"/>
      <c r="U14" s="32"/>
      <c r="V14" s="22"/>
    </row>
    <row r="15" spans="2:22" s="18" customFormat="1" ht="12.75" x14ac:dyDescent="0.2">
      <c r="B15" s="19" t="s">
        <v>125</v>
      </c>
      <c r="C15" s="20" t="s">
        <v>126</v>
      </c>
      <c r="D15" s="18">
        <v>2014</v>
      </c>
      <c r="E15" s="18" t="s">
        <v>20</v>
      </c>
      <c r="F15" s="21">
        <v>7200</v>
      </c>
      <c r="G15" s="21"/>
      <c r="H15" s="21" t="s">
        <v>129</v>
      </c>
      <c r="I15" s="21" t="s">
        <v>75</v>
      </c>
      <c r="J15" s="21">
        <v>50</v>
      </c>
      <c r="K15" s="21">
        <v>9</v>
      </c>
      <c r="L15" s="21">
        <v>2014</v>
      </c>
      <c r="M15" s="21"/>
      <c r="N15" s="82"/>
      <c r="O15" s="83">
        <v>100</v>
      </c>
      <c r="P15" s="86">
        <v>3</v>
      </c>
      <c r="Q15" s="21">
        <f t="shared" si="0"/>
        <v>300</v>
      </c>
      <c r="S15" s="32"/>
      <c r="T15" s="32"/>
      <c r="U15" s="32"/>
      <c r="V15" s="22"/>
    </row>
    <row r="16" spans="2:22" s="18" customFormat="1" ht="12.75" x14ac:dyDescent="0.2">
      <c r="B16" s="19" t="s">
        <v>125</v>
      </c>
      <c r="C16" s="20" t="s">
        <v>126</v>
      </c>
      <c r="D16" s="18">
        <v>2014</v>
      </c>
      <c r="E16" s="18" t="s">
        <v>21</v>
      </c>
      <c r="F16" s="21">
        <v>9152</v>
      </c>
      <c r="G16" s="21"/>
      <c r="H16" s="21" t="s">
        <v>130</v>
      </c>
      <c r="I16" s="21" t="s">
        <v>86</v>
      </c>
      <c r="J16" s="21">
        <v>400</v>
      </c>
      <c r="K16" s="21">
        <v>11</v>
      </c>
      <c r="L16" s="21">
        <v>2014</v>
      </c>
      <c r="M16" s="21"/>
      <c r="N16" s="82" t="s">
        <v>69</v>
      </c>
      <c r="O16" s="83">
        <v>39</v>
      </c>
      <c r="P16" s="86">
        <v>164</v>
      </c>
      <c r="Q16" s="21">
        <f t="shared" si="0"/>
        <v>6396</v>
      </c>
      <c r="S16" s="32"/>
      <c r="T16" s="32"/>
      <c r="U16" s="32"/>
      <c r="V16" s="22"/>
    </row>
    <row r="17" spans="2:22" s="18" customFormat="1" ht="12.75" x14ac:dyDescent="0.2">
      <c r="B17" s="19" t="s">
        <v>125</v>
      </c>
      <c r="C17" s="20" t="s">
        <v>126</v>
      </c>
      <c r="D17" s="18">
        <v>2014</v>
      </c>
      <c r="E17" s="18" t="s">
        <v>22</v>
      </c>
      <c r="F17" s="21">
        <v>13936</v>
      </c>
      <c r="G17" s="21"/>
      <c r="H17" s="21" t="s">
        <v>131</v>
      </c>
      <c r="I17" s="21" t="s">
        <v>92</v>
      </c>
      <c r="J17" s="21">
        <v>60</v>
      </c>
      <c r="K17" s="21">
        <v>5</v>
      </c>
      <c r="L17" s="21">
        <v>2014</v>
      </c>
      <c r="M17" s="21"/>
      <c r="N17" s="82"/>
      <c r="O17" s="83">
        <v>75</v>
      </c>
      <c r="P17" s="86">
        <v>34</v>
      </c>
      <c r="Q17" s="21">
        <f t="shared" si="0"/>
        <v>2550</v>
      </c>
      <c r="S17" s="32"/>
      <c r="T17" s="32"/>
      <c r="U17" s="32"/>
      <c r="V17" s="22"/>
    </row>
    <row r="18" spans="2:22" s="18" customFormat="1" ht="12.75" x14ac:dyDescent="0.2">
      <c r="B18" s="19" t="s">
        <v>125</v>
      </c>
      <c r="C18" s="20" t="s">
        <v>126</v>
      </c>
      <c r="D18" s="18">
        <v>2014</v>
      </c>
      <c r="E18" s="18" t="s">
        <v>23</v>
      </c>
      <c r="F18" s="21">
        <v>7200</v>
      </c>
      <c r="G18" s="21"/>
      <c r="H18" s="21" t="s">
        <v>131</v>
      </c>
      <c r="I18" s="21" t="s">
        <v>92</v>
      </c>
      <c r="J18" s="21">
        <v>100</v>
      </c>
      <c r="K18" s="21">
        <v>3</v>
      </c>
      <c r="L18" s="21">
        <v>2014</v>
      </c>
      <c r="M18" s="21"/>
      <c r="N18" s="82" t="s">
        <v>67</v>
      </c>
      <c r="O18" s="83">
        <v>17</v>
      </c>
      <c r="P18" s="86">
        <v>376</v>
      </c>
      <c r="Q18" s="21">
        <f>+O18*P18</f>
        <v>6392</v>
      </c>
      <c r="S18" s="32"/>
      <c r="T18" s="32"/>
      <c r="U18" s="32"/>
      <c r="V18" s="22"/>
    </row>
    <row r="19" spans="2:22" s="18" customFormat="1" ht="12.75" x14ac:dyDescent="0.2">
      <c r="B19" s="19" t="s">
        <v>125</v>
      </c>
      <c r="C19" s="20" t="s">
        <v>126</v>
      </c>
      <c r="D19" s="18">
        <v>2014</v>
      </c>
      <c r="E19" s="18" t="s">
        <v>24</v>
      </c>
      <c r="F19" s="21">
        <v>6900</v>
      </c>
      <c r="G19" s="21"/>
      <c r="H19" s="21" t="s">
        <v>131</v>
      </c>
      <c r="I19" s="21" t="s">
        <v>92</v>
      </c>
      <c r="J19" s="21">
        <v>150</v>
      </c>
      <c r="K19" s="21">
        <v>4</v>
      </c>
      <c r="L19" s="21">
        <v>2014</v>
      </c>
      <c r="M19" s="21"/>
      <c r="N19" s="82"/>
      <c r="O19" s="83">
        <v>32</v>
      </c>
      <c r="P19" s="86">
        <v>131</v>
      </c>
      <c r="Q19" s="21">
        <f t="shared" si="0"/>
        <v>4192</v>
      </c>
      <c r="S19" s="32"/>
      <c r="T19" s="32"/>
      <c r="U19" s="32"/>
      <c r="V19" s="22"/>
    </row>
    <row r="20" spans="2:22" s="18" customFormat="1" ht="13.5" thickBot="1" x14ac:dyDescent="0.25">
      <c r="B20" s="19" t="s">
        <v>125</v>
      </c>
      <c r="C20" s="20" t="s">
        <v>126</v>
      </c>
      <c r="D20" s="18">
        <v>2014</v>
      </c>
      <c r="E20" s="18" t="s">
        <v>25</v>
      </c>
      <c r="F20" s="21">
        <v>7500</v>
      </c>
      <c r="G20" s="21"/>
      <c r="H20" s="21"/>
      <c r="I20" s="21"/>
      <c r="J20" s="21"/>
      <c r="K20" s="21"/>
      <c r="L20" s="21"/>
      <c r="M20" s="21"/>
      <c r="N20" s="82" t="s">
        <v>75</v>
      </c>
      <c r="O20" s="83">
        <v>50</v>
      </c>
      <c r="P20" s="86">
        <v>9</v>
      </c>
      <c r="Q20" s="21">
        <f t="shared" si="0"/>
        <v>450</v>
      </c>
      <c r="S20" s="32"/>
      <c r="T20" s="32"/>
      <c r="U20" s="32"/>
      <c r="V20" s="22"/>
    </row>
    <row r="21" spans="2:22" s="18" customFormat="1" ht="13.5" thickTop="1" x14ac:dyDescent="0.2">
      <c r="B21" s="19" t="s">
        <v>125</v>
      </c>
      <c r="C21" s="20" t="s">
        <v>126</v>
      </c>
      <c r="D21" s="18">
        <v>2015</v>
      </c>
      <c r="E21" s="18" t="s">
        <v>11</v>
      </c>
      <c r="F21" s="83">
        <v>6900</v>
      </c>
      <c r="G21" s="21"/>
      <c r="H21" s="21"/>
      <c r="I21" s="21"/>
      <c r="J21" s="21"/>
      <c r="K21" s="21"/>
      <c r="L21" s="21"/>
      <c r="M21" s="21"/>
      <c r="N21" s="82" t="s">
        <v>28</v>
      </c>
      <c r="O21" s="82"/>
      <c r="P21" s="86">
        <v>758</v>
      </c>
      <c r="Q21" s="30">
        <f>+SUM(Q10:Q20)</f>
        <v>26093</v>
      </c>
      <c r="S21" s="32"/>
      <c r="T21" s="32"/>
      <c r="U21" s="32"/>
      <c r="V21" s="22"/>
    </row>
    <row r="22" spans="2:22" s="18" customFormat="1" ht="12.75" x14ac:dyDescent="0.2">
      <c r="B22" s="19" t="s">
        <v>125</v>
      </c>
      <c r="C22" s="20" t="s">
        <v>126</v>
      </c>
      <c r="D22" s="18">
        <v>2015</v>
      </c>
      <c r="E22" s="18" t="s">
        <v>15</v>
      </c>
      <c r="F22" s="83">
        <v>7800</v>
      </c>
      <c r="G22" s="21"/>
      <c r="H22" s="21"/>
      <c r="I22" s="21"/>
      <c r="J22" s="21"/>
      <c r="K22" s="21"/>
      <c r="L22" s="21"/>
      <c r="M22" s="21"/>
      <c r="N22" s="19" t="s">
        <v>117</v>
      </c>
      <c r="Q22" s="56">
        <f>Q21*144*0.02</f>
        <v>75147.839999999997</v>
      </c>
      <c r="S22" s="33"/>
      <c r="T22" s="33"/>
      <c r="U22" s="33"/>
      <c r="V22" s="22"/>
    </row>
    <row r="23" spans="2:22" s="18" customFormat="1" ht="12.75" x14ac:dyDescent="0.2">
      <c r="B23" s="19" t="s">
        <v>125</v>
      </c>
      <c r="C23" s="20" t="s">
        <v>126</v>
      </c>
      <c r="D23" s="18">
        <v>2015</v>
      </c>
      <c r="E23" s="18" t="s">
        <v>16</v>
      </c>
      <c r="F23" s="83">
        <v>0</v>
      </c>
      <c r="G23" s="21"/>
      <c r="H23" s="21"/>
      <c r="I23" s="21"/>
      <c r="J23" s="21"/>
      <c r="K23" s="21"/>
      <c r="L23" s="21"/>
      <c r="M23" s="21"/>
      <c r="S23" s="22"/>
      <c r="T23" s="22"/>
      <c r="U23" s="22"/>
      <c r="V23" s="22"/>
    </row>
    <row r="24" spans="2:22" s="18" customFormat="1" ht="12.75" x14ac:dyDescent="0.2">
      <c r="B24" s="19" t="s">
        <v>125</v>
      </c>
      <c r="C24" s="20" t="s">
        <v>126</v>
      </c>
      <c r="D24" s="18">
        <v>2015</v>
      </c>
      <c r="E24" s="18" t="s">
        <v>17</v>
      </c>
      <c r="F24" s="21">
        <v>6600</v>
      </c>
      <c r="G24" s="21"/>
      <c r="H24" s="21"/>
      <c r="I24" s="21"/>
      <c r="J24" s="21"/>
      <c r="K24" s="21"/>
      <c r="L24" s="21"/>
      <c r="M24" s="21"/>
      <c r="N24" s="84" t="s">
        <v>30</v>
      </c>
      <c r="O24" s="84" t="s">
        <v>29</v>
      </c>
      <c r="P24" s="82"/>
      <c r="Q24" s="82"/>
      <c r="R24" s="82"/>
      <c r="S24" s="22"/>
      <c r="T24" s="22"/>
      <c r="U24" s="22"/>
      <c r="V24" s="22"/>
    </row>
    <row r="25" spans="2:22" s="18" customFormat="1" ht="12.75" x14ac:dyDescent="0.2">
      <c r="B25" s="19" t="s">
        <v>125</v>
      </c>
      <c r="C25" s="20" t="s">
        <v>126</v>
      </c>
      <c r="D25" s="18">
        <v>2015</v>
      </c>
      <c r="E25" s="18" t="s">
        <v>18</v>
      </c>
      <c r="F25" s="21">
        <v>5400</v>
      </c>
      <c r="G25" s="21"/>
      <c r="H25" s="21"/>
      <c r="I25" s="21"/>
      <c r="J25" s="21"/>
      <c r="K25" s="21"/>
      <c r="L25" s="21"/>
      <c r="M25" s="21"/>
      <c r="N25" s="84" t="s">
        <v>27</v>
      </c>
      <c r="O25" s="82">
        <v>2014</v>
      </c>
      <c r="P25" s="82">
        <v>2015</v>
      </c>
      <c r="Q25" s="82">
        <v>2016</v>
      </c>
      <c r="R25" s="82">
        <v>2017</v>
      </c>
    </row>
    <row r="26" spans="2:22" s="18" customFormat="1" ht="12.75" x14ac:dyDescent="0.2">
      <c r="B26" s="19" t="s">
        <v>125</v>
      </c>
      <c r="C26" s="20" t="s">
        <v>126</v>
      </c>
      <c r="D26" s="18">
        <v>2015</v>
      </c>
      <c r="E26" s="18" t="s">
        <v>19</v>
      </c>
      <c r="F26" s="21">
        <v>6000</v>
      </c>
      <c r="G26" s="21"/>
      <c r="H26" s="21"/>
      <c r="I26" s="21"/>
      <c r="J26" s="21"/>
      <c r="K26" s="21"/>
      <c r="L26" s="21"/>
      <c r="M26" s="21"/>
      <c r="N26" s="87" t="s">
        <v>11</v>
      </c>
      <c r="O26" s="83">
        <v>16180</v>
      </c>
      <c r="P26" s="83">
        <v>16100</v>
      </c>
      <c r="Q26" s="83">
        <v>20480</v>
      </c>
      <c r="R26" s="83">
        <v>16380</v>
      </c>
    </row>
    <row r="27" spans="2:22" s="18" customFormat="1" ht="12.75" x14ac:dyDescent="0.2">
      <c r="B27" s="19" t="s">
        <v>125</v>
      </c>
      <c r="C27" s="20" t="s">
        <v>126</v>
      </c>
      <c r="D27" s="18">
        <v>2015</v>
      </c>
      <c r="E27" s="18" t="s">
        <v>20</v>
      </c>
      <c r="F27" s="21">
        <v>6000</v>
      </c>
      <c r="G27" s="21"/>
      <c r="H27" s="21"/>
      <c r="I27" s="21"/>
      <c r="J27" s="21"/>
      <c r="K27" s="21"/>
      <c r="L27" s="21"/>
      <c r="M27" s="21"/>
      <c r="N27" s="87" t="s">
        <v>15</v>
      </c>
      <c r="O27" s="83">
        <v>13980</v>
      </c>
      <c r="P27" s="83">
        <v>17000</v>
      </c>
      <c r="Q27" s="83">
        <v>15560</v>
      </c>
      <c r="R27" s="83">
        <v>14580</v>
      </c>
    </row>
    <row r="28" spans="2:22" s="18" customFormat="1" ht="12.75" x14ac:dyDescent="0.2">
      <c r="B28" s="19" t="s">
        <v>125</v>
      </c>
      <c r="C28" s="20" t="s">
        <v>126</v>
      </c>
      <c r="D28" s="18">
        <v>2015</v>
      </c>
      <c r="E28" s="18" t="s">
        <v>21</v>
      </c>
      <c r="F28" s="21">
        <v>6000</v>
      </c>
      <c r="G28" s="21"/>
      <c r="H28" s="21"/>
      <c r="I28" s="21"/>
      <c r="J28" s="21"/>
      <c r="K28" s="21"/>
      <c r="L28" s="21"/>
      <c r="M28" s="21"/>
      <c r="N28" s="87" t="s">
        <v>16</v>
      </c>
      <c r="O28" s="83">
        <v>14800</v>
      </c>
      <c r="P28" s="83">
        <v>0</v>
      </c>
      <c r="Q28" s="83">
        <v>14800</v>
      </c>
      <c r="R28" s="83">
        <v>15366</v>
      </c>
    </row>
    <row r="29" spans="2:22" s="18" customFormat="1" ht="12.75" x14ac:dyDescent="0.2">
      <c r="B29" s="19" t="s">
        <v>125</v>
      </c>
      <c r="C29" s="20" t="s">
        <v>126</v>
      </c>
      <c r="D29" s="18">
        <v>2015</v>
      </c>
      <c r="E29" s="18" t="s">
        <v>22</v>
      </c>
      <c r="F29" s="21">
        <v>5700</v>
      </c>
      <c r="G29" s="21"/>
      <c r="H29" s="21"/>
      <c r="I29" s="21"/>
      <c r="J29" s="21"/>
      <c r="K29" s="21"/>
      <c r="L29" s="21"/>
      <c r="M29" s="21"/>
      <c r="N29" s="87" t="s">
        <v>17</v>
      </c>
      <c r="O29" s="83">
        <v>0</v>
      </c>
      <c r="P29" s="83">
        <v>15720</v>
      </c>
      <c r="Q29" s="83">
        <v>15700</v>
      </c>
      <c r="R29" s="83">
        <v>14756</v>
      </c>
    </row>
    <row r="30" spans="2:22" s="18" customFormat="1" ht="12.75" x14ac:dyDescent="0.2">
      <c r="B30" s="19" t="s">
        <v>125</v>
      </c>
      <c r="C30" s="20" t="s">
        <v>126</v>
      </c>
      <c r="D30" s="18">
        <v>2015</v>
      </c>
      <c r="E30" s="18" t="s">
        <v>23</v>
      </c>
      <c r="F30" s="21">
        <v>6000</v>
      </c>
      <c r="G30" s="21"/>
      <c r="H30" s="21"/>
      <c r="I30" s="21"/>
      <c r="J30" s="21"/>
      <c r="K30" s="21"/>
      <c r="L30" s="21"/>
      <c r="M30" s="21"/>
      <c r="N30" s="87" t="s">
        <v>18</v>
      </c>
      <c r="O30" s="83">
        <v>23060</v>
      </c>
      <c r="P30" s="83">
        <v>13880</v>
      </c>
      <c r="Q30" s="83">
        <v>16020</v>
      </c>
      <c r="R30" s="83">
        <v>17113</v>
      </c>
    </row>
    <row r="31" spans="2:22" s="18" customFormat="1" ht="12.75" x14ac:dyDescent="0.2">
      <c r="B31" s="19" t="s">
        <v>125</v>
      </c>
      <c r="C31" s="20" t="s">
        <v>126</v>
      </c>
      <c r="D31" s="18">
        <v>2015</v>
      </c>
      <c r="E31" s="18" t="s">
        <v>24</v>
      </c>
      <c r="F31" s="21">
        <v>5400</v>
      </c>
      <c r="G31" s="21"/>
      <c r="H31" s="21"/>
      <c r="I31" s="21"/>
      <c r="J31" s="21"/>
      <c r="K31" s="21"/>
      <c r="L31" s="21"/>
      <c r="M31" s="21"/>
      <c r="N31" s="87" t="s">
        <v>19</v>
      </c>
      <c r="O31" s="83">
        <v>15340</v>
      </c>
      <c r="P31" s="83">
        <v>15120</v>
      </c>
      <c r="Q31" s="83">
        <v>16720</v>
      </c>
      <c r="R31" s="83">
        <v>18251</v>
      </c>
    </row>
    <row r="32" spans="2:22" s="18" customFormat="1" ht="12.75" x14ac:dyDescent="0.2">
      <c r="B32" s="19" t="s">
        <v>125</v>
      </c>
      <c r="C32" s="20" t="s">
        <v>126</v>
      </c>
      <c r="D32" s="18">
        <v>2015</v>
      </c>
      <c r="E32" s="18" t="s">
        <v>25</v>
      </c>
      <c r="F32" s="21">
        <v>6000</v>
      </c>
      <c r="G32" s="21"/>
      <c r="H32" s="21"/>
      <c r="I32" s="21"/>
      <c r="J32" s="21"/>
      <c r="K32" s="21"/>
      <c r="L32" s="21"/>
      <c r="M32" s="21"/>
      <c r="N32" s="87" t="s">
        <v>20</v>
      </c>
      <c r="O32" s="83">
        <v>15360</v>
      </c>
      <c r="P32" s="83">
        <v>15440</v>
      </c>
      <c r="Q32" s="83">
        <v>15240</v>
      </c>
      <c r="R32" s="83">
        <v>15520</v>
      </c>
    </row>
    <row r="33" spans="2:18" s="18" customFormat="1" ht="12.75" x14ac:dyDescent="0.2">
      <c r="B33" s="19" t="s">
        <v>125</v>
      </c>
      <c r="C33" s="20" t="s">
        <v>126</v>
      </c>
      <c r="D33" s="18">
        <v>2016</v>
      </c>
      <c r="E33" s="18" t="s">
        <v>11</v>
      </c>
      <c r="F33" s="21">
        <v>6000</v>
      </c>
      <c r="G33" s="21"/>
      <c r="H33" s="21"/>
      <c r="I33" s="21"/>
      <c r="J33" s="21"/>
      <c r="K33" s="21"/>
      <c r="L33" s="21"/>
      <c r="M33" s="21"/>
      <c r="N33" s="87" t="s">
        <v>21</v>
      </c>
      <c r="O33" s="83">
        <v>16432</v>
      </c>
      <c r="P33" s="83">
        <v>15040</v>
      </c>
      <c r="Q33" s="83">
        <v>14760</v>
      </c>
      <c r="R33" s="83">
        <v>17707</v>
      </c>
    </row>
    <row r="34" spans="2:18" s="18" customFormat="1" ht="12.75" x14ac:dyDescent="0.2">
      <c r="B34" s="19" t="s">
        <v>125</v>
      </c>
      <c r="C34" s="20" t="s">
        <v>126</v>
      </c>
      <c r="D34" s="18">
        <v>2016</v>
      </c>
      <c r="E34" s="18" t="s">
        <v>15</v>
      </c>
      <c r="F34" s="21">
        <v>4200</v>
      </c>
      <c r="G34" s="21"/>
      <c r="H34" s="21"/>
      <c r="I34" s="21"/>
      <c r="J34" s="21"/>
      <c r="K34" s="21"/>
      <c r="L34" s="21"/>
      <c r="M34" s="21"/>
      <c r="N34" s="87" t="s">
        <v>22</v>
      </c>
      <c r="O34" s="83">
        <v>21776</v>
      </c>
      <c r="P34" s="83">
        <v>14660</v>
      </c>
      <c r="Q34" s="83">
        <v>16400</v>
      </c>
      <c r="R34" s="83">
        <v>15847</v>
      </c>
    </row>
    <row r="35" spans="2:18" s="18" customFormat="1" ht="12.75" x14ac:dyDescent="0.2">
      <c r="B35" s="19" t="s">
        <v>125</v>
      </c>
      <c r="C35" s="20" t="s">
        <v>126</v>
      </c>
      <c r="D35" s="18">
        <v>2016</v>
      </c>
      <c r="E35" s="18" t="s">
        <v>16</v>
      </c>
      <c r="F35" s="21">
        <v>3600</v>
      </c>
      <c r="G35" s="21"/>
      <c r="H35" s="21"/>
      <c r="I35" s="21"/>
      <c r="J35" s="21"/>
      <c r="K35" s="21"/>
      <c r="L35" s="21"/>
      <c r="M35" s="21"/>
      <c r="N35" s="87" t="s">
        <v>23</v>
      </c>
      <c r="O35" s="83">
        <v>14320</v>
      </c>
      <c r="P35" s="83">
        <v>16240</v>
      </c>
      <c r="Q35" s="83">
        <v>15700</v>
      </c>
      <c r="R35" s="83">
        <v>17320</v>
      </c>
    </row>
    <row r="36" spans="2:18" s="18" customFormat="1" ht="12.75" x14ac:dyDescent="0.2">
      <c r="B36" s="19" t="s">
        <v>125</v>
      </c>
      <c r="C36" s="20" t="s">
        <v>126</v>
      </c>
      <c r="D36" s="18">
        <v>2016</v>
      </c>
      <c r="E36" s="18" t="s">
        <v>17</v>
      </c>
      <c r="F36" s="21">
        <v>3300</v>
      </c>
      <c r="G36" s="21"/>
      <c r="H36" s="21"/>
      <c r="I36" s="21"/>
      <c r="J36" s="21"/>
      <c r="K36" s="21"/>
      <c r="L36" s="21"/>
      <c r="M36" s="21"/>
      <c r="N36" s="87" t="s">
        <v>24</v>
      </c>
      <c r="O36" s="83">
        <v>14180</v>
      </c>
      <c r="P36" s="83">
        <v>14600</v>
      </c>
      <c r="Q36" s="83">
        <v>15680</v>
      </c>
      <c r="R36" s="83">
        <v>16720</v>
      </c>
    </row>
    <row r="37" spans="2:18" s="18" customFormat="1" ht="12.75" x14ac:dyDescent="0.2">
      <c r="B37" s="19" t="s">
        <v>125</v>
      </c>
      <c r="C37" s="20" t="s">
        <v>126</v>
      </c>
      <c r="D37" s="18">
        <v>2016</v>
      </c>
      <c r="E37" s="18" t="s">
        <v>18</v>
      </c>
      <c r="F37" s="21">
        <v>3300</v>
      </c>
      <c r="G37" s="21"/>
      <c r="H37" s="21"/>
      <c r="I37" s="21"/>
      <c r="J37" s="21"/>
      <c r="K37" s="21"/>
      <c r="L37" s="21"/>
      <c r="M37" s="21"/>
      <c r="N37" s="87" t="s">
        <v>25</v>
      </c>
      <c r="O37" s="83">
        <v>15500</v>
      </c>
      <c r="P37" s="83">
        <v>17920</v>
      </c>
      <c r="Q37" s="83">
        <v>16640</v>
      </c>
      <c r="R37" s="83">
        <v>15779</v>
      </c>
    </row>
    <row r="38" spans="2:18" s="18" customFormat="1" ht="13.5" thickBot="1" x14ac:dyDescent="0.25">
      <c r="B38" s="19" t="s">
        <v>125</v>
      </c>
      <c r="C38" s="20" t="s">
        <v>126</v>
      </c>
      <c r="D38" s="18">
        <v>2016</v>
      </c>
      <c r="E38" s="18" t="s">
        <v>19</v>
      </c>
      <c r="F38" s="21">
        <v>3600</v>
      </c>
      <c r="G38" s="21"/>
      <c r="H38" s="21"/>
      <c r="I38" s="21"/>
      <c r="J38" s="21"/>
      <c r="K38" s="21"/>
      <c r="L38" s="21"/>
      <c r="M38" s="21"/>
      <c r="N38" s="87" t="s">
        <v>28</v>
      </c>
      <c r="O38" s="83">
        <v>180928</v>
      </c>
      <c r="P38" s="83">
        <v>171720</v>
      </c>
      <c r="Q38" s="83">
        <v>193700</v>
      </c>
      <c r="R38" s="83">
        <v>195339</v>
      </c>
    </row>
    <row r="39" spans="2:18" s="18" customFormat="1" ht="13.5" thickTop="1" x14ac:dyDescent="0.2">
      <c r="B39" s="19" t="s">
        <v>125</v>
      </c>
      <c r="C39" s="20" t="s">
        <v>126</v>
      </c>
      <c r="D39" s="18">
        <v>2016</v>
      </c>
      <c r="E39" s="18" t="s">
        <v>20</v>
      </c>
      <c r="F39" s="21">
        <v>3000</v>
      </c>
      <c r="G39" s="21"/>
      <c r="H39" s="21"/>
      <c r="I39" s="21"/>
      <c r="J39" s="21"/>
      <c r="K39" s="21"/>
      <c r="L39" s="21"/>
      <c r="M39" s="21"/>
      <c r="N39" s="29" t="s">
        <v>93</v>
      </c>
      <c r="O39" s="25">
        <f>+Q22/O38</f>
        <v>0.41534665723381675</v>
      </c>
      <c r="P39" s="25"/>
      <c r="Q39" s="25"/>
      <c r="R39" s="25"/>
    </row>
    <row r="40" spans="2:18" s="18" customFormat="1" ht="12.75" x14ac:dyDescent="0.2">
      <c r="B40" s="19" t="s">
        <v>125</v>
      </c>
      <c r="C40" s="20" t="s">
        <v>126</v>
      </c>
      <c r="D40" s="18">
        <v>2016</v>
      </c>
      <c r="E40" s="18" t="s">
        <v>21</v>
      </c>
      <c r="F40" s="21">
        <v>3000</v>
      </c>
      <c r="G40" s="21"/>
      <c r="H40" s="21"/>
      <c r="I40" s="21"/>
      <c r="J40" s="21"/>
      <c r="K40" s="21"/>
      <c r="L40" s="21"/>
      <c r="M40" s="21"/>
      <c r="N40" s="27"/>
      <c r="O40" s="21"/>
      <c r="P40" s="21"/>
      <c r="Q40" s="21"/>
      <c r="R40" s="21"/>
    </row>
    <row r="41" spans="2:18" s="18" customFormat="1" ht="12.75" x14ac:dyDescent="0.2">
      <c r="B41" s="19" t="s">
        <v>125</v>
      </c>
      <c r="C41" s="20" t="s">
        <v>126</v>
      </c>
      <c r="D41" s="18">
        <v>2016</v>
      </c>
      <c r="E41" s="18" t="s">
        <v>22</v>
      </c>
      <c r="F41" s="21">
        <v>3600</v>
      </c>
      <c r="G41" s="21"/>
      <c r="H41" s="21"/>
      <c r="I41" s="21"/>
      <c r="J41" s="21"/>
      <c r="K41" s="21"/>
      <c r="L41" s="21"/>
      <c r="M41" s="21"/>
    </row>
    <row r="42" spans="2:18" s="18" customFormat="1" ht="12.75" x14ac:dyDescent="0.2">
      <c r="B42" s="19" t="s">
        <v>125</v>
      </c>
      <c r="C42" s="20" t="s">
        <v>126</v>
      </c>
      <c r="D42" s="18">
        <v>2016</v>
      </c>
      <c r="E42" s="18" t="s">
        <v>23</v>
      </c>
      <c r="F42" s="21">
        <v>3300</v>
      </c>
      <c r="G42" s="21"/>
      <c r="H42" s="21"/>
      <c r="I42" s="21"/>
      <c r="J42" s="21"/>
      <c r="K42" s="21"/>
      <c r="L42" s="21"/>
      <c r="M42" s="21"/>
      <c r="N42" s="47" t="s">
        <v>98</v>
      </c>
      <c r="O42" s="47"/>
      <c r="P42" s="47"/>
      <c r="Q42" s="47"/>
      <c r="R42" s="47"/>
    </row>
    <row r="43" spans="2:18" s="18" customFormat="1" ht="12.75" x14ac:dyDescent="0.2">
      <c r="B43" s="19" t="s">
        <v>125</v>
      </c>
      <c r="C43" s="20" t="s">
        <v>126</v>
      </c>
      <c r="D43" s="18">
        <v>2016</v>
      </c>
      <c r="E43" s="18" t="s">
        <v>24</v>
      </c>
      <c r="F43" s="21">
        <v>3600</v>
      </c>
      <c r="G43" s="21"/>
      <c r="H43" s="21"/>
      <c r="I43" s="21"/>
      <c r="J43" s="21"/>
      <c r="K43" s="21"/>
      <c r="L43" s="21"/>
      <c r="M43" s="21"/>
      <c r="N43" s="28" t="s">
        <v>27</v>
      </c>
      <c r="O43" s="28">
        <v>2014</v>
      </c>
      <c r="P43" s="28">
        <v>2015</v>
      </c>
      <c r="Q43" s="28">
        <v>2016</v>
      </c>
      <c r="R43" s="28">
        <v>2017</v>
      </c>
    </row>
    <row r="44" spans="2:18" s="18" customFormat="1" ht="12.75" x14ac:dyDescent="0.2">
      <c r="B44" s="19" t="s">
        <v>125</v>
      </c>
      <c r="C44" s="20" t="s">
        <v>126</v>
      </c>
      <c r="D44" s="18">
        <v>2016</v>
      </c>
      <c r="E44" s="18" t="s">
        <v>25</v>
      </c>
      <c r="F44" s="21">
        <v>3600</v>
      </c>
      <c r="G44" s="21"/>
      <c r="H44" s="21"/>
      <c r="I44" s="21"/>
      <c r="J44" s="21"/>
      <c r="K44" s="21"/>
      <c r="L44" s="21"/>
      <c r="M44" s="21"/>
      <c r="N44" s="18" t="s">
        <v>11</v>
      </c>
      <c r="O44" s="21">
        <f>O26*$O$39</f>
        <v>6720.3089140431548</v>
      </c>
      <c r="P44" s="21">
        <f>P26*$O$39</f>
        <v>6687.0811814644494</v>
      </c>
      <c r="Q44" s="21">
        <f>Q26*$O$39</f>
        <v>8506.2995401485678</v>
      </c>
      <c r="R44" s="21">
        <f t="shared" ref="R44" si="1">R26*$O$39</f>
        <v>6803.3782454899183</v>
      </c>
    </row>
    <row r="45" spans="2:18" s="18" customFormat="1" ht="12.75" x14ac:dyDescent="0.2">
      <c r="B45" s="19" t="s">
        <v>125</v>
      </c>
      <c r="C45" s="20" t="s">
        <v>126</v>
      </c>
      <c r="D45" s="18">
        <v>2017</v>
      </c>
      <c r="E45" s="18" t="s">
        <v>11</v>
      </c>
      <c r="F45" s="83">
        <v>3900</v>
      </c>
      <c r="G45" s="21"/>
      <c r="H45" s="21"/>
      <c r="I45" s="21"/>
      <c r="J45" s="21"/>
      <c r="K45" s="21"/>
      <c r="L45" s="21"/>
      <c r="M45" s="21"/>
      <c r="N45" s="18" t="s">
        <v>15</v>
      </c>
      <c r="O45" s="21">
        <f t="shared" ref="O45:R55" si="2">O27*$O$39</f>
        <v>5806.5462681287581</v>
      </c>
      <c r="P45" s="21">
        <f t="shared" si="2"/>
        <v>7060.8931729748847</v>
      </c>
      <c r="Q45" s="21">
        <f t="shared" si="2"/>
        <v>6462.7939865581884</v>
      </c>
      <c r="R45" s="21">
        <f>R27*$O$39</f>
        <v>6055.7542624690486</v>
      </c>
    </row>
    <row r="46" spans="2:18" s="18" customFormat="1" ht="12.75" x14ac:dyDescent="0.2">
      <c r="B46" s="19" t="s">
        <v>125</v>
      </c>
      <c r="C46" s="20" t="s">
        <v>126</v>
      </c>
      <c r="D46" s="18">
        <v>2017</v>
      </c>
      <c r="E46" s="18" t="s">
        <v>15</v>
      </c>
      <c r="F46" s="83">
        <v>3300</v>
      </c>
      <c r="G46" s="21"/>
      <c r="H46" s="21"/>
      <c r="I46" s="21"/>
      <c r="J46" s="21"/>
      <c r="K46" s="21"/>
      <c r="L46" s="21"/>
      <c r="M46" s="21"/>
      <c r="N46" s="18" t="s">
        <v>16</v>
      </c>
      <c r="O46" s="21">
        <f t="shared" si="2"/>
        <v>6147.130527060488</v>
      </c>
      <c r="P46" s="21">
        <f t="shared" si="2"/>
        <v>0</v>
      </c>
      <c r="Q46" s="21">
        <f t="shared" si="2"/>
        <v>6147.130527060488</v>
      </c>
      <c r="R46" s="21">
        <f t="shared" si="2"/>
        <v>6382.216735054828</v>
      </c>
    </row>
    <row r="47" spans="2:18" s="18" customFormat="1" ht="12.75" x14ac:dyDescent="0.2">
      <c r="B47" s="19" t="s">
        <v>125</v>
      </c>
      <c r="C47" s="20" t="s">
        <v>126</v>
      </c>
      <c r="D47" s="18">
        <v>2017</v>
      </c>
      <c r="E47" s="18" t="s">
        <v>16</v>
      </c>
      <c r="F47" s="83">
        <v>3206</v>
      </c>
      <c r="G47" s="21"/>
      <c r="H47" s="21"/>
      <c r="I47" s="21"/>
      <c r="J47" s="21"/>
      <c r="K47" s="21"/>
      <c r="L47" s="21"/>
      <c r="M47" s="21"/>
      <c r="N47" s="18" t="s">
        <v>17</v>
      </c>
      <c r="O47" s="21">
        <f t="shared" si="2"/>
        <v>0</v>
      </c>
      <c r="P47" s="21">
        <f t="shared" si="2"/>
        <v>6529.2494517155992</v>
      </c>
      <c r="Q47" s="21">
        <f t="shared" si="2"/>
        <v>6520.9425185709233</v>
      </c>
      <c r="R47" s="21">
        <f t="shared" si="2"/>
        <v>6128.8552741422</v>
      </c>
    </row>
    <row r="48" spans="2:18" s="18" customFormat="1" ht="12.75" x14ac:dyDescent="0.2">
      <c r="B48" s="19" t="s">
        <v>125</v>
      </c>
      <c r="C48" s="20" t="s">
        <v>126</v>
      </c>
      <c r="D48" s="18">
        <v>2017</v>
      </c>
      <c r="E48" s="18" t="s">
        <v>17</v>
      </c>
      <c r="F48" s="83">
        <v>916</v>
      </c>
      <c r="G48" s="21"/>
      <c r="H48" s="21"/>
      <c r="I48" s="21"/>
      <c r="J48" s="21"/>
      <c r="K48" s="21"/>
      <c r="L48" s="21"/>
      <c r="M48" s="21"/>
      <c r="N48" s="18" t="s">
        <v>18</v>
      </c>
      <c r="O48" s="21">
        <f t="shared" si="2"/>
        <v>9577.8939158118137</v>
      </c>
      <c r="P48" s="21">
        <f t="shared" si="2"/>
        <v>5765.0116024053768</v>
      </c>
      <c r="Q48" s="21">
        <f t="shared" si="2"/>
        <v>6653.853448885744</v>
      </c>
      <c r="R48" s="21">
        <f t="shared" si="2"/>
        <v>7107.8273452423064</v>
      </c>
    </row>
    <row r="49" spans="2:18" s="18" customFormat="1" ht="12.75" x14ac:dyDescent="0.2">
      <c r="B49" s="19" t="s">
        <v>125</v>
      </c>
      <c r="C49" s="20" t="s">
        <v>126</v>
      </c>
      <c r="D49" s="18">
        <v>2017</v>
      </c>
      <c r="E49" s="18" t="s">
        <v>18</v>
      </c>
      <c r="F49" s="83">
        <v>1913</v>
      </c>
      <c r="G49" s="21"/>
      <c r="H49" s="21"/>
      <c r="I49" s="21"/>
      <c r="J49" s="21"/>
      <c r="K49" s="21"/>
      <c r="L49" s="21"/>
      <c r="M49" s="21"/>
      <c r="N49" s="18" t="s">
        <v>19</v>
      </c>
      <c r="O49" s="21">
        <f t="shared" si="2"/>
        <v>6371.417721966749</v>
      </c>
      <c r="P49" s="21">
        <f t="shared" si="2"/>
        <v>6280.0414573753096</v>
      </c>
      <c r="Q49" s="21">
        <f t="shared" si="2"/>
        <v>6944.5961089494158</v>
      </c>
      <c r="R49" s="21">
        <f t="shared" si="2"/>
        <v>7580.4918411743893</v>
      </c>
    </row>
    <row r="50" spans="2:18" s="18" customFormat="1" ht="12.75" x14ac:dyDescent="0.2">
      <c r="B50" s="19" t="s">
        <v>125</v>
      </c>
      <c r="C50" s="20" t="s">
        <v>126</v>
      </c>
      <c r="D50" s="18">
        <v>2017</v>
      </c>
      <c r="E50" s="18" t="s">
        <v>19</v>
      </c>
      <c r="F50" s="83">
        <v>1371</v>
      </c>
      <c r="G50" s="21"/>
      <c r="H50" s="21"/>
      <c r="I50" s="21"/>
      <c r="J50" s="21"/>
      <c r="K50" s="21"/>
      <c r="L50" s="21"/>
      <c r="M50" s="21"/>
      <c r="N50" s="18" t="s">
        <v>20</v>
      </c>
      <c r="O50" s="21">
        <f t="shared" si="2"/>
        <v>6379.7246551114249</v>
      </c>
      <c r="P50" s="21">
        <f t="shared" si="2"/>
        <v>6412.9523876901303</v>
      </c>
      <c r="Q50" s="21">
        <f t="shared" si="2"/>
        <v>6329.8830562433677</v>
      </c>
      <c r="R50" s="21">
        <f t="shared" si="2"/>
        <v>6446.1801202688357</v>
      </c>
    </row>
    <row r="51" spans="2:18" s="18" customFormat="1" ht="12.75" x14ac:dyDescent="0.2">
      <c r="B51" s="19" t="s">
        <v>125</v>
      </c>
      <c r="C51" s="20" t="s">
        <v>126</v>
      </c>
      <c r="D51" s="18">
        <v>2017</v>
      </c>
      <c r="E51" s="18" t="s">
        <v>20</v>
      </c>
      <c r="F51" s="83">
        <v>0</v>
      </c>
      <c r="G51" s="21"/>
      <c r="H51" s="21"/>
      <c r="I51" s="21"/>
      <c r="J51" s="21"/>
      <c r="K51" s="21"/>
      <c r="L51" s="21"/>
      <c r="M51" s="21"/>
      <c r="N51" s="18" t="s">
        <v>21</v>
      </c>
      <c r="O51" s="21">
        <f t="shared" si="2"/>
        <v>6824.9762716660771</v>
      </c>
      <c r="P51" s="21">
        <f t="shared" si="2"/>
        <v>6246.8137247966042</v>
      </c>
      <c r="Q51" s="21">
        <f t="shared" si="2"/>
        <v>6130.5166607711353</v>
      </c>
      <c r="R51" s="21">
        <f t="shared" si="2"/>
        <v>7354.5432596391929</v>
      </c>
    </row>
    <row r="52" spans="2:18" s="18" customFormat="1" ht="12.75" x14ac:dyDescent="0.2">
      <c r="B52" s="19" t="s">
        <v>125</v>
      </c>
      <c r="C52" s="20" t="s">
        <v>126</v>
      </c>
      <c r="D52" s="18">
        <v>2017</v>
      </c>
      <c r="E52" s="18" t="s">
        <v>21</v>
      </c>
      <c r="F52" s="83">
        <v>1067</v>
      </c>
      <c r="G52" s="21"/>
      <c r="H52" s="21"/>
      <c r="I52" s="21"/>
      <c r="J52" s="21"/>
      <c r="K52" s="21"/>
      <c r="L52" s="21"/>
      <c r="M52" s="21"/>
      <c r="N52" s="18" t="s">
        <v>22</v>
      </c>
      <c r="O52" s="21">
        <f t="shared" si="2"/>
        <v>9044.5888079235938</v>
      </c>
      <c r="P52" s="21">
        <f t="shared" si="2"/>
        <v>6088.981995047754</v>
      </c>
      <c r="Q52" s="21">
        <f t="shared" si="2"/>
        <v>6811.6851786345951</v>
      </c>
      <c r="R52" s="21">
        <f t="shared" si="2"/>
        <v>6581.9984771842937</v>
      </c>
    </row>
    <row r="53" spans="2:18" s="18" customFormat="1" ht="12.75" x14ac:dyDescent="0.2">
      <c r="B53" s="19" t="s">
        <v>125</v>
      </c>
      <c r="C53" s="20" t="s">
        <v>126</v>
      </c>
      <c r="D53" s="18">
        <v>2017</v>
      </c>
      <c r="E53" s="18" t="s">
        <v>22</v>
      </c>
      <c r="F53" s="83">
        <v>967</v>
      </c>
      <c r="G53" s="21"/>
      <c r="H53" s="21"/>
      <c r="I53" s="21"/>
      <c r="J53" s="21"/>
      <c r="K53" s="21"/>
      <c r="L53" s="21"/>
      <c r="M53" s="21"/>
      <c r="N53" s="18" t="s">
        <v>23</v>
      </c>
      <c r="O53" s="21">
        <f t="shared" si="2"/>
        <v>5947.7641315882556</v>
      </c>
      <c r="P53" s="21">
        <f t="shared" si="2"/>
        <v>6745.2297134771843</v>
      </c>
      <c r="Q53" s="21">
        <f t="shared" si="2"/>
        <v>6520.9425185709233</v>
      </c>
      <c r="R53" s="21">
        <f t="shared" si="2"/>
        <v>7193.8041032897063</v>
      </c>
    </row>
    <row r="54" spans="2:18" s="18" customFormat="1" ht="12.75" x14ac:dyDescent="0.2">
      <c r="B54" s="19" t="s">
        <v>125</v>
      </c>
      <c r="C54" s="20" t="s">
        <v>126</v>
      </c>
      <c r="D54" s="18">
        <v>2017</v>
      </c>
      <c r="E54" s="18" t="s">
        <v>23</v>
      </c>
      <c r="F54" s="83">
        <v>1000</v>
      </c>
      <c r="G54" s="21"/>
      <c r="H54" s="21"/>
      <c r="I54" s="21"/>
      <c r="J54" s="21"/>
      <c r="K54" s="21"/>
      <c r="L54" s="21"/>
      <c r="M54" s="21"/>
      <c r="N54" s="18" t="s">
        <v>24</v>
      </c>
      <c r="O54" s="21">
        <f t="shared" si="2"/>
        <v>5889.6155995755216</v>
      </c>
      <c r="P54" s="21">
        <f t="shared" si="2"/>
        <v>6064.0611956137245</v>
      </c>
      <c r="Q54" s="21">
        <f t="shared" si="2"/>
        <v>6512.6355854262465</v>
      </c>
      <c r="R54" s="21">
        <f t="shared" si="2"/>
        <v>6944.5961089494158</v>
      </c>
    </row>
    <row r="55" spans="2:18" s="18" customFormat="1" ht="13.5" thickBot="1" x14ac:dyDescent="0.25">
      <c r="B55" s="19" t="s">
        <v>125</v>
      </c>
      <c r="C55" s="20" t="s">
        <v>126</v>
      </c>
      <c r="D55" s="18">
        <v>2017</v>
      </c>
      <c r="E55" s="18" t="s">
        <v>24</v>
      </c>
      <c r="F55" s="83">
        <v>0</v>
      </c>
      <c r="G55" s="21"/>
      <c r="M55" s="21"/>
      <c r="N55" s="18" t="s">
        <v>25</v>
      </c>
      <c r="O55" s="21">
        <f t="shared" si="2"/>
        <v>6437.8731871241598</v>
      </c>
      <c r="P55" s="21">
        <f t="shared" si="2"/>
        <v>7443.0120976299959</v>
      </c>
      <c r="Q55" s="21">
        <f t="shared" si="2"/>
        <v>6911.3683763707104</v>
      </c>
      <c r="R55" s="21">
        <f t="shared" si="2"/>
        <v>6553.7549044923944</v>
      </c>
    </row>
    <row r="56" spans="2:18" s="18" customFormat="1" ht="13.5" thickTop="1" x14ac:dyDescent="0.2">
      <c r="B56" s="19" t="s">
        <v>125</v>
      </c>
      <c r="C56" s="20" t="s">
        <v>126</v>
      </c>
      <c r="D56" s="18">
        <v>2017</v>
      </c>
      <c r="E56" s="18" t="s">
        <v>25</v>
      </c>
      <c r="F56" s="83">
        <v>579</v>
      </c>
      <c r="G56" s="21"/>
      <c r="M56" s="21"/>
      <c r="N56" s="29" t="s">
        <v>28</v>
      </c>
      <c r="O56" s="30">
        <f>+SUM(O44:O55)</f>
        <v>75147.839999999997</v>
      </c>
      <c r="P56" s="30">
        <f t="shared" ref="P56" si="3">+SUM(P44:P55)</f>
        <v>71323.32798019101</v>
      </c>
      <c r="Q56" s="30">
        <f>+SUM(Q44:Q55)</f>
        <v>80452.647506190304</v>
      </c>
      <c r="R56" s="30">
        <f>+SUM(R44:R55)</f>
        <v>81133.400677396523</v>
      </c>
    </row>
    <row r="57" spans="2:18" s="18" customFormat="1" ht="12.75" x14ac:dyDescent="0.2">
      <c r="B57" s="82" t="s">
        <v>127</v>
      </c>
      <c r="C57" s="82" t="s">
        <v>128</v>
      </c>
      <c r="D57" s="18">
        <v>2014</v>
      </c>
      <c r="E57" s="18" t="s">
        <v>11</v>
      </c>
      <c r="F57" s="21">
        <v>6880</v>
      </c>
    </row>
    <row r="58" spans="2:18" s="18" customFormat="1" ht="12.75" x14ac:dyDescent="0.2">
      <c r="B58" s="82" t="s">
        <v>127</v>
      </c>
      <c r="C58" s="82" t="s">
        <v>128</v>
      </c>
      <c r="D58" s="18">
        <v>2014</v>
      </c>
      <c r="E58" s="18" t="s">
        <v>15</v>
      </c>
      <c r="F58" s="21">
        <v>5280</v>
      </c>
    </row>
    <row r="59" spans="2:18" s="18" customFormat="1" ht="12.75" x14ac:dyDescent="0.2">
      <c r="B59" s="82" t="s">
        <v>127</v>
      </c>
      <c r="C59" s="82" t="s">
        <v>128</v>
      </c>
      <c r="D59" s="18">
        <v>2014</v>
      </c>
      <c r="E59" s="18" t="s">
        <v>16</v>
      </c>
      <c r="F59" s="21">
        <v>5200</v>
      </c>
    </row>
    <row r="60" spans="2:18" s="18" customFormat="1" ht="12.75" x14ac:dyDescent="0.2">
      <c r="B60" s="82" t="s">
        <v>127</v>
      </c>
      <c r="C60" s="82" t="s">
        <v>128</v>
      </c>
      <c r="D60" s="18">
        <v>2014</v>
      </c>
      <c r="E60" s="18" t="s">
        <v>17</v>
      </c>
      <c r="F60" s="83">
        <v>0</v>
      </c>
    </row>
    <row r="61" spans="2:18" s="18" customFormat="1" ht="12.75" x14ac:dyDescent="0.2">
      <c r="B61" s="82" t="s">
        <v>127</v>
      </c>
      <c r="C61" s="82" t="s">
        <v>128</v>
      </c>
      <c r="D61" s="18">
        <v>2014</v>
      </c>
      <c r="E61" s="18" t="s">
        <v>18</v>
      </c>
      <c r="F61" s="83">
        <v>10160</v>
      </c>
    </row>
    <row r="62" spans="2:18" s="18" customFormat="1" ht="12.75" x14ac:dyDescent="0.2">
      <c r="B62" s="82" t="s">
        <v>127</v>
      </c>
      <c r="C62" s="82" t="s">
        <v>128</v>
      </c>
      <c r="D62" s="18">
        <v>2014</v>
      </c>
      <c r="E62" s="18" t="s">
        <v>19</v>
      </c>
      <c r="F62" s="83">
        <v>7840</v>
      </c>
    </row>
    <row r="63" spans="2:18" s="18" customFormat="1" ht="12.75" x14ac:dyDescent="0.2">
      <c r="B63" s="82" t="s">
        <v>127</v>
      </c>
      <c r="C63" s="82" t="s">
        <v>128</v>
      </c>
      <c r="D63" s="18">
        <v>2014</v>
      </c>
      <c r="E63" s="18" t="s">
        <v>20</v>
      </c>
      <c r="F63" s="83">
        <v>8160</v>
      </c>
    </row>
    <row r="64" spans="2:18" s="18" customFormat="1" ht="12.75" x14ac:dyDescent="0.2">
      <c r="B64" s="82" t="s">
        <v>127</v>
      </c>
      <c r="C64" s="82" t="s">
        <v>128</v>
      </c>
      <c r="D64" s="18">
        <v>2014</v>
      </c>
      <c r="E64" s="18" t="s">
        <v>21</v>
      </c>
      <c r="F64" s="83">
        <v>7280</v>
      </c>
    </row>
    <row r="65" spans="2:6" s="18" customFormat="1" ht="12.75" x14ac:dyDescent="0.2">
      <c r="B65" s="82" t="s">
        <v>127</v>
      </c>
      <c r="C65" s="82" t="s">
        <v>128</v>
      </c>
      <c r="D65" s="18">
        <v>2014</v>
      </c>
      <c r="E65" s="18" t="s">
        <v>22</v>
      </c>
      <c r="F65" s="83">
        <v>7840</v>
      </c>
    </row>
    <row r="66" spans="2:6" s="18" customFormat="1" ht="12.75" x14ac:dyDescent="0.2">
      <c r="B66" s="82" t="s">
        <v>127</v>
      </c>
      <c r="C66" s="82" t="s">
        <v>128</v>
      </c>
      <c r="D66" s="18">
        <v>2014</v>
      </c>
      <c r="E66" s="18" t="s">
        <v>23</v>
      </c>
      <c r="F66" s="83">
        <v>7120</v>
      </c>
    </row>
    <row r="67" spans="2:6" s="18" customFormat="1" ht="12.75" x14ac:dyDescent="0.2">
      <c r="B67" s="82" t="s">
        <v>127</v>
      </c>
      <c r="C67" s="82" t="s">
        <v>128</v>
      </c>
      <c r="D67" s="18">
        <v>2014</v>
      </c>
      <c r="E67" s="18" t="s">
        <v>24</v>
      </c>
      <c r="F67" s="83">
        <v>7280</v>
      </c>
    </row>
    <row r="68" spans="2:6" s="18" customFormat="1" ht="12.75" x14ac:dyDescent="0.2">
      <c r="B68" s="82" t="s">
        <v>127</v>
      </c>
      <c r="C68" s="82" t="s">
        <v>128</v>
      </c>
      <c r="D68" s="18">
        <v>2014</v>
      </c>
      <c r="E68" s="18" t="s">
        <v>25</v>
      </c>
      <c r="F68" s="83">
        <v>8000</v>
      </c>
    </row>
    <row r="69" spans="2:6" s="18" customFormat="1" ht="12.75" x14ac:dyDescent="0.2">
      <c r="B69" s="82" t="s">
        <v>127</v>
      </c>
      <c r="C69" s="82" t="s">
        <v>128</v>
      </c>
      <c r="D69" s="18">
        <v>2015</v>
      </c>
      <c r="E69" s="18" t="s">
        <v>11</v>
      </c>
      <c r="F69" s="83">
        <v>9200</v>
      </c>
    </row>
    <row r="70" spans="2:6" s="18" customFormat="1" ht="12.75" x14ac:dyDescent="0.2">
      <c r="B70" s="82" t="s">
        <v>127</v>
      </c>
      <c r="C70" s="82" t="s">
        <v>128</v>
      </c>
      <c r="D70" s="18">
        <v>2015</v>
      </c>
      <c r="E70" s="18" t="s">
        <v>15</v>
      </c>
      <c r="F70" s="83">
        <v>9200</v>
      </c>
    </row>
    <row r="71" spans="2:6" s="18" customFormat="1" ht="12.75" x14ac:dyDescent="0.2">
      <c r="B71" s="82" t="s">
        <v>127</v>
      </c>
      <c r="C71" s="82" t="s">
        <v>128</v>
      </c>
      <c r="D71" s="18">
        <v>2015</v>
      </c>
      <c r="E71" s="18" t="s">
        <v>16</v>
      </c>
      <c r="F71" s="83">
        <v>0</v>
      </c>
    </row>
    <row r="72" spans="2:6" s="18" customFormat="1" ht="12.75" x14ac:dyDescent="0.2">
      <c r="B72" s="82" t="s">
        <v>127</v>
      </c>
      <c r="C72" s="82" t="s">
        <v>128</v>
      </c>
      <c r="D72" s="18">
        <v>2015</v>
      </c>
      <c r="E72" s="18" t="s">
        <v>17</v>
      </c>
      <c r="F72" s="83">
        <v>9120</v>
      </c>
    </row>
    <row r="73" spans="2:6" s="18" customFormat="1" ht="12.75" x14ac:dyDescent="0.2">
      <c r="B73" s="82" t="s">
        <v>127</v>
      </c>
      <c r="C73" s="82" t="s">
        <v>128</v>
      </c>
      <c r="D73" s="18">
        <v>2015</v>
      </c>
      <c r="E73" s="18" t="s">
        <v>18</v>
      </c>
      <c r="F73" s="83">
        <v>8480</v>
      </c>
    </row>
    <row r="74" spans="2:6" s="18" customFormat="1" ht="12.75" x14ac:dyDescent="0.2">
      <c r="B74" s="82" t="s">
        <v>127</v>
      </c>
      <c r="C74" s="82" t="s">
        <v>128</v>
      </c>
      <c r="D74" s="18">
        <v>2015</v>
      </c>
      <c r="E74" s="18" t="s">
        <v>19</v>
      </c>
      <c r="F74" s="83">
        <v>9120</v>
      </c>
    </row>
    <row r="75" spans="2:6" s="18" customFormat="1" ht="12.75" x14ac:dyDescent="0.2">
      <c r="B75" s="82" t="s">
        <v>127</v>
      </c>
      <c r="C75" s="82" t="s">
        <v>128</v>
      </c>
      <c r="D75" s="18">
        <v>2015</v>
      </c>
      <c r="E75" s="18" t="s">
        <v>20</v>
      </c>
      <c r="F75" s="83">
        <v>9440</v>
      </c>
    </row>
    <row r="76" spans="2:6" s="18" customFormat="1" ht="12.75" x14ac:dyDescent="0.2">
      <c r="B76" s="82" t="s">
        <v>127</v>
      </c>
      <c r="C76" s="82" t="s">
        <v>128</v>
      </c>
      <c r="D76" s="18">
        <v>2015</v>
      </c>
      <c r="E76" s="18" t="s">
        <v>21</v>
      </c>
      <c r="F76" s="83">
        <v>9040</v>
      </c>
    </row>
    <row r="77" spans="2:6" s="18" customFormat="1" ht="12.75" x14ac:dyDescent="0.2">
      <c r="B77" s="82" t="s">
        <v>127</v>
      </c>
      <c r="C77" s="82" t="s">
        <v>128</v>
      </c>
      <c r="D77" s="18">
        <v>2015</v>
      </c>
      <c r="E77" s="18" t="s">
        <v>22</v>
      </c>
      <c r="F77" s="83">
        <v>8960</v>
      </c>
    </row>
    <row r="78" spans="2:6" s="18" customFormat="1" ht="12.75" x14ac:dyDescent="0.2">
      <c r="B78" s="82" t="s">
        <v>127</v>
      </c>
      <c r="C78" s="82" t="s">
        <v>128</v>
      </c>
      <c r="D78" s="18">
        <v>2015</v>
      </c>
      <c r="E78" s="18" t="s">
        <v>23</v>
      </c>
      <c r="F78" s="83">
        <v>10240</v>
      </c>
    </row>
    <row r="79" spans="2:6" s="18" customFormat="1" ht="12.75" x14ac:dyDescent="0.2">
      <c r="B79" s="82" t="s">
        <v>127</v>
      </c>
      <c r="C79" s="82" t="s">
        <v>128</v>
      </c>
      <c r="D79" s="18">
        <v>2015</v>
      </c>
      <c r="E79" s="18" t="s">
        <v>24</v>
      </c>
      <c r="F79" s="83">
        <v>9200</v>
      </c>
    </row>
    <row r="80" spans="2:6" s="18" customFormat="1" ht="12.75" x14ac:dyDescent="0.2">
      <c r="B80" s="82" t="s">
        <v>127</v>
      </c>
      <c r="C80" s="82" t="s">
        <v>128</v>
      </c>
      <c r="D80" s="18">
        <v>2015</v>
      </c>
      <c r="E80" s="18" t="s">
        <v>25</v>
      </c>
      <c r="F80" s="83">
        <v>11920</v>
      </c>
    </row>
    <row r="81" spans="2:6" s="18" customFormat="1" ht="12.75" x14ac:dyDescent="0.2">
      <c r="B81" s="82" t="s">
        <v>127</v>
      </c>
      <c r="C81" s="82" t="s">
        <v>128</v>
      </c>
      <c r="D81" s="18">
        <v>2016</v>
      </c>
      <c r="E81" s="18" t="s">
        <v>11</v>
      </c>
      <c r="F81" s="21">
        <v>14480</v>
      </c>
    </row>
    <row r="82" spans="2:6" s="18" customFormat="1" ht="12.75" x14ac:dyDescent="0.2">
      <c r="B82" s="82" t="s">
        <v>127</v>
      </c>
      <c r="C82" s="82" t="s">
        <v>128</v>
      </c>
      <c r="D82" s="18">
        <v>2016</v>
      </c>
      <c r="E82" s="18" t="s">
        <v>15</v>
      </c>
      <c r="F82" s="21">
        <v>11360</v>
      </c>
    </row>
    <row r="83" spans="2:6" s="18" customFormat="1" ht="12.75" x14ac:dyDescent="0.2">
      <c r="B83" s="82" t="s">
        <v>127</v>
      </c>
      <c r="C83" s="82" t="s">
        <v>128</v>
      </c>
      <c r="D83" s="18">
        <v>2016</v>
      </c>
      <c r="E83" s="18" t="s">
        <v>16</v>
      </c>
      <c r="F83" s="21">
        <v>11200</v>
      </c>
    </row>
    <row r="84" spans="2:6" s="18" customFormat="1" ht="12.75" x14ac:dyDescent="0.2">
      <c r="B84" s="82" t="s">
        <v>127</v>
      </c>
      <c r="C84" s="82" t="s">
        <v>128</v>
      </c>
      <c r="D84" s="18">
        <v>2016</v>
      </c>
      <c r="E84" s="18" t="s">
        <v>17</v>
      </c>
      <c r="F84" s="21">
        <v>12400</v>
      </c>
    </row>
    <row r="85" spans="2:6" s="18" customFormat="1" ht="12.75" x14ac:dyDescent="0.2">
      <c r="B85" s="82" t="s">
        <v>127</v>
      </c>
      <c r="C85" s="82" t="s">
        <v>128</v>
      </c>
      <c r="D85" s="18">
        <v>2016</v>
      </c>
      <c r="E85" s="18" t="s">
        <v>18</v>
      </c>
      <c r="F85" s="21">
        <v>12720</v>
      </c>
    </row>
    <row r="86" spans="2:6" s="18" customFormat="1" ht="12.75" x14ac:dyDescent="0.2">
      <c r="B86" s="82" t="s">
        <v>127</v>
      </c>
      <c r="C86" s="82" t="s">
        <v>128</v>
      </c>
      <c r="D86" s="18">
        <v>2016</v>
      </c>
      <c r="E86" s="18" t="s">
        <v>19</v>
      </c>
      <c r="F86" s="21">
        <v>13120</v>
      </c>
    </row>
    <row r="87" spans="2:6" s="18" customFormat="1" ht="12.75" x14ac:dyDescent="0.2">
      <c r="B87" s="82" t="s">
        <v>127</v>
      </c>
      <c r="C87" s="82" t="s">
        <v>128</v>
      </c>
      <c r="D87" s="18">
        <v>2016</v>
      </c>
      <c r="E87" s="18" t="s">
        <v>20</v>
      </c>
      <c r="F87" s="21">
        <v>12240</v>
      </c>
    </row>
    <row r="88" spans="2:6" s="18" customFormat="1" ht="12.75" x14ac:dyDescent="0.2">
      <c r="B88" s="82" t="s">
        <v>127</v>
      </c>
      <c r="C88" s="82" t="s">
        <v>128</v>
      </c>
      <c r="D88" s="18">
        <v>2016</v>
      </c>
      <c r="E88" s="18" t="s">
        <v>21</v>
      </c>
      <c r="F88" s="21">
        <v>11760</v>
      </c>
    </row>
    <row r="89" spans="2:6" s="18" customFormat="1" ht="12.75" x14ac:dyDescent="0.2">
      <c r="B89" s="82" t="s">
        <v>127</v>
      </c>
      <c r="C89" s="82" t="s">
        <v>128</v>
      </c>
      <c r="D89" s="18">
        <v>2016</v>
      </c>
      <c r="E89" s="18" t="s">
        <v>22</v>
      </c>
      <c r="F89" s="21">
        <v>12800</v>
      </c>
    </row>
    <row r="90" spans="2:6" s="18" customFormat="1" ht="12.75" x14ac:dyDescent="0.2">
      <c r="B90" s="82" t="s">
        <v>127</v>
      </c>
      <c r="C90" s="82" t="s">
        <v>128</v>
      </c>
      <c r="D90" s="18">
        <v>2016</v>
      </c>
      <c r="E90" s="18" t="s">
        <v>23</v>
      </c>
      <c r="F90" s="21">
        <v>12400</v>
      </c>
    </row>
    <row r="91" spans="2:6" s="18" customFormat="1" ht="12.75" x14ac:dyDescent="0.2">
      <c r="B91" s="82" t="s">
        <v>127</v>
      </c>
      <c r="C91" s="82" t="s">
        <v>128</v>
      </c>
      <c r="D91" s="18">
        <v>2016</v>
      </c>
      <c r="E91" s="18" t="s">
        <v>24</v>
      </c>
      <c r="F91" s="21">
        <v>12080</v>
      </c>
    </row>
    <row r="92" spans="2:6" s="18" customFormat="1" ht="12.75" x14ac:dyDescent="0.2">
      <c r="B92" s="82" t="s">
        <v>127</v>
      </c>
      <c r="C92" s="82" t="s">
        <v>128</v>
      </c>
      <c r="D92" s="18">
        <v>2016</v>
      </c>
      <c r="E92" s="18" t="s">
        <v>25</v>
      </c>
      <c r="F92" s="21">
        <v>13040</v>
      </c>
    </row>
    <row r="93" spans="2:6" s="18" customFormat="1" ht="12.75" x14ac:dyDescent="0.2">
      <c r="B93" s="82" t="s">
        <v>127</v>
      </c>
      <c r="C93" s="82" t="s">
        <v>128</v>
      </c>
      <c r="D93" s="18">
        <v>2017</v>
      </c>
      <c r="E93" s="18" t="s">
        <v>11</v>
      </c>
      <c r="F93" s="83">
        <v>12480</v>
      </c>
    </row>
    <row r="94" spans="2:6" s="18" customFormat="1" ht="12.75" x14ac:dyDescent="0.2">
      <c r="B94" s="82" t="s">
        <v>127</v>
      </c>
      <c r="C94" s="82" t="s">
        <v>128</v>
      </c>
      <c r="D94" s="18">
        <v>2017</v>
      </c>
      <c r="E94" s="18" t="s">
        <v>15</v>
      </c>
      <c r="F94" s="83">
        <v>11280</v>
      </c>
    </row>
    <row r="95" spans="2:6" s="18" customFormat="1" ht="12.75" x14ac:dyDescent="0.2">
      <c r="B95" s="82" t="s">
        <v>127</v>
      </c>
      <c r="C95" s="82" t="s">
        <v>128</v>
      </c>
      <c r="D95" s="18">
        <v>2017</v>
      </c>
      <c r="E95" s="18" t="s">
        <v>16</v>
      </c>
      <c r="F95" s="83">
        <v>12160</v>
      </c>
    </row>
    <row r="96" spans="2:6" s="18" customFormat="1" ht="12.75" x14ac:dyDescent="0.2">
      <c r="B96" s="82" t="s">
        <v>127</v>
      </c>
      <c r="C96" s="82" t="s">
        <v>128</v>
      </c>
      <c r="D96" s="18">
        <v>2017</v>
      </c>
      <c r="E96" s="18" t="s">
        <v>17</v>
      </c>
      <c r="F96" s="83">
        <v>13840</v>
      </c>
    </row>
    <row r="97" spans="2:19" s="18" customFormat="1" ht="12.75" x14ac:dyDescent="0.2">
      <c r="B97" s="82" t="s">
        <v>127</v>
      </c>
      <c r="C97" s="82" t="s">
        <v>128</v>
      </c>
      <c r="D97" s="18">
        <v>2017</v>
      </c>
      <c r="E97" s="18" t="s">
        <v>18</v>
      </c>
      <c r="F97" s="83">
        <v>15200</v>
      </c>
    </row>
    <row r="98" spans="2:19" s="18" customFormat="1" ht="12.75" x14ac:dyDescent="0.2">
      <c r="B98" s="82" t="s">
        <v>127</v>
      </c>
      <c r="C98" s="82" t="s">
        <v>128</v>
      </c>
      <c r="D98" s="18">
        <v>2017</v>
      </c>
      <c r="E98" s="18" t="s">
        <v>19</v>
      </c>
      <c r="F98" s="83">
        <v>16880</v>
      </c>
    </row>
    <row r="99" spans="2:19" s="18" customFormat="1" ht="12.75" x14ac:dyDescent="0.2">
      <c r="B99" s="82" t="s">
        <v>127</v>
      </c>
      <c r="C99" s="82" t="s">
        <v>128</v>
      </c>
      <c r="D99" s="18">
        <v>2017</v>
      </c>
      <c r="E99" s="18" t="s">
        <v>20</v>
      </c>
      <c r="F99" s="83">
        <v>15520</v>
      </c>
    </row>
    <row r="100" spans="2:19" s="18" customFormat="1" ht="12.75" x14ac:dyDescent="0.2">
      <c r="B100" s="82" t="s">
        <v>127</v>
      </c>
      <c r="C100" s="82" t="s">
        <v>128</v>
      </c>
      <c r="D100" s="18">
        <v>2017</v>
      </c>
      <c r="E100" s="18" t="s">
        <v>21</v>
      </c>
      <c r="F100" s="83">
        <v>16640</v>
      </c>
    </row>
    <row r="101" spans="2:19" s="18" customFormat="1" ht="12.75" x14ac:dyDescent="0.2">
      <c r="B101" s="82" t="s">
        <v>127</v>
      </c>
      <c r="C101" s="82" t="s">
        <v>128</v>
      </c>
      <c r="D101" s="18">
        <v>2017</v>
      </c>
      <c r="E101" s="18" t="s">
        <v>22</v>
      </c>
      <c r="F101" s="83">
        <v>14880</v>
      </c>
    </row>
    <row r="102" spans="2:19" s="18" customFormat="1" x14ac:dyDescent="0.25">
      <c r="B102" s="82" t="s">
        <v>127</v>
      </c>
      <c r="C102" s="82" t="s">
        <v>128</v>
      </c>
      <c r="D102" s="18">
        <v>2017</v>
      </c>
      <c r="E102" s="18" t="s">
        <v>23</v>
      </c>
      <c r="F102" s="83">
        <v>16320</v>
      </c>
      <c r="S102"/>
    </row>
    <row r="103" spans="2:19" s="18" customFormat="1" x14ac:dyDescent="0.25">
      <c r="B103" s="82" t="s">
        <v>127</v>
      </c>
      <c r="C103" s="82" t="s">
        <v>128</v>
      </c>
      <c r="D103" s="18">
        <v>2017</v>
      </c>
      <c r="E103" s="18" t="s">
        <v>24</v>
      </c>
      <c r="F103" s="83">
        <v>16720</v>
      </c>
      <c r="S103"/>
    </row>
    <row r="104" spans="2:19" s="18" customFormat="1" x14ac:dyDescent="0.25">
      <c r="B104" s="82" t="s">
        <v>127</v>
      </c>
      <c r="C104" s="82" t="s">
        <v>128</v>
      </c>
      <c r="D104" s="18">
        <v>2017</v>
      </c>
      <c r="E104" s="18" t="s">
        <v>25</v>
      </c>
      <c r="F104" s="83">
        <v>15200</v>
      </c>
      <c r="S104"/>
    </row>
    <row r="105" spans="2:19" s="18" customFormat="1" x14ac:dyDescent="0.25">
      <c r="S105"/>
    </row>
    <row r="106" spans="2:19" s="18" customFormat="1" x14ac:dyDescent="0.25">
      <c r="P106"/>
      <c r="Q106"/>
      <c r="R106"/>
      <c r="S106"/>
    </row>
    <row r="107" spans="2:19" s="18" customFormat="1" x14ac:dyDescent="0.25">
      <c r="P107"/>
      <c r="Q107"/>
      <c r="R107"/>
      <c r="S107"/>
    </row>
  </sheetData>
  <sheetProtection algorithmName="SHA-512" hashValue="Ppy3tq5gO2OAJFJsMfAsS6vGt0VRdU8+/1Q229uELU3TnpqGzZbkzjs9r/w16egSZkanD1dQPqeD0q2zfI0tsA==" saltValue="ZAwuJiQhoEuVmw3bUqvvOg==" spinCount="100000" sheet="1" objects="1" scenarios="1"/>
  <mergeCells count="4">
    <mergeCell ref="C2:P2"/>
    <mergeCell ref="C4:R4"/>
    <mergeCell ref="C5:R5"/>
    <mergeCell ref="S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7"/>
  <sheetViews>
    <sheetView showGridLines="0" zoomScale="106" zoomScaleNormal="106" workbookViewId="0">
      <selection activeCell="C3" sqref="C3"/>
    </sheetView>
  </sheetViews>
  <sheetFormatPr baseColWidth="10" defaultRowHeight="15" x14ac:dyDescent="0.25"/>
  <cols>
    <col min="1" max="1" width="1.140625" customWidth="1"/>
    <col min="2" max="2" width="14.5703125" customWidth="1"/>
    <col min="3" max="3" width="9.42578125" customWidth="1"/>
    <col min="4" max="4" width="6.42578125" bestFit="1" customWidth="1"/>
    <col min="5" max="5" width="9.7109375" bestFit="1" customWidth="1"/>
    <col min="6" max="6" width="12.85546875" bestFit="1" customWidth="1"/>
    <col min="7" max="7" width="1.5703125" customWidth="1"/>
    <col min="8" max="8" width="17.85546875" style="18" customWidth="1"/>
    <col min="9" max="9" width="9.28515625" style="18" customWidth="1"/>
    <col min="10" max="10" width="10" style="18" bestFit="1" customWidth="1"/>
    <col min="11" max="11" width="10.140625" style="18" bestFit="1" customWidth="1"/>
    <col min="12" max="12" width="6.42578125" style="18" bestFit="1" customWidth="1"/>
    <col min="13" max="13" width="2.140625" style="18" customWidth="1"/>
    <col min="14" max="14" width="17.85546875" style="18" customWidth="1"/>
    <col min="15" max="15" width="20.28515625" style="18" customWidth="1"/>
    <col min="16" max="17" width="7.42578125" customWidth="1"/>
    <col min="18" max="18" width="7.42578125" bestFit="1" customWidth="1"/>
    <col min="19" max="19" width="12.42578125" bestFit="1" customWidth="1"/>
  </cols>
  <sheetData>
    <row r="1" spans="2:22" ht="15.75" thickBot="1" x14ac:dyDescent="0.3"/>
    <row r="2" spans="2:22" s="1" customFormat="1" ht="94.5" customHeight="1" thickBot="1" x14ac:dyDescent="0.3">
      <c r="B2" s="2"/>
      <c r="C2" s="138" t="s">
        <v>148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38"/>
      <c r="R2" s="4"/>
    </row>
    <row r="4" spans="2:22" ht="15" customHeight="1" x14ac:dyDescent="0.25">
      <c r="B4" s="10" t="s">
        <v>5</v>
      </c>
      <c r="C4" s="145" t="s">
        <v>132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  <c r="S4" s="18"/>
      <c r="T4" s="18"/>
    </row>
    <row r="5" spans="2:22" ht="15" customHeight="1" x14ac:dyDescent="0.25">
      <c r="B5" s="10" t="s">
        <v>31</v>
      </c>
      <c r="C5" s="145" t="s">
        <v>83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7"/>
      <c r="S5" s="18"/>
      <c r="T5" s="18"/>
    </row>
    <row r="6" spans="2:22" s="18" customFormat="1" ht="12.75" x14ac:dyDescent="0.2">
      <c r="C6" s="20"/>
    </row>
    <row r="7" spans="2:22" s="18" customFormat="1" ht="12.75" x14ac:dyDescent="0.2">
      <c r="B7" s="34" t="s">
        <v>133</v>
      </c>
      <c r="C7" s="23"/>
      <c r="D7" s="24"/>
      <c r="E7" s="24"/>
      <c r="F7" s="24"/>
      <c r="H7" s="34" t="s">
        <v>104</v>
      </c>
      <c r="N7" s="84" t="s">
        <v>3</v>
      </c>
      <c r="O7" s="85">
        <v>2014</v>
      </c>
    </row>
    <row r="8" spans="2:22" s="18" customFormat="1" ht="12.75" x14ac:dyDescent="0.2">
      <c r="B8" s="41" t="s">
        <v>1</v>
      </c>
      <c r="C8" s="42" t="s">
        <v>2</v>
      </c>
      <c r="D8" s="42" t="s">
        <v>3</v>
      </c>
      <c r="E8" s="42" t="s">
        <v>4</v>
      </c>
      <c r="F8" s="43" t="s">
        <v>12</v>
      </c>
      <c r="G8" s="58"/>
      <c r="H8" s="59" t="s">
        <v>100</v>
      </c>
      <c r="I8" s="59" t="s">
        <v>103</v>
      </c>
      <c r="J8" s="59" t="s">
        <v>115</v>
      </c>
      <c r="K8" s="59" t="s">
        <v>101</v>
      </c>
      <c r="L8" s="59" t="s">
        <v>3</v>
      </c>
      <c r="M8" s="58"/>
      <c r="S8" s="143"/>
      <c r="T8" s="143"/>
      <c r="U8" s="143"/>
      <c r="V8" s="22"/>
    </row>
    <row r="9" spans="2:22" s="18" customFormat="1" ht="12.75" x14ac:dyDescent="0.2">
      <c r="B9" s="19" t="s">
        <v>134</v>
      </c>
      <c r="C9" s="20" t="s">
        <v>135</v>
      </c>
      <c r="D9" s="18">
        <v>2014</v>
      </c>
      <c r="E9" s="18" t="s">
        <v>11</v>
      </c>
      <c r="F9" s="21">
        <v>46500</v>
      </c>
      <c r="G9" s="21"/>
      <c r="H9" s="21" t="s">
        <v>66</v>
      </c>
      <c r="I9" s="21" t="s">
        <v>67</v>
      </c>
      <c r="J9" s="21">
        <v>17</v>
      </c>
      <c r="K9" s="21">
        <v>327</v>
      </c>
      <c r="L9" s="21">
        <v>2014</v>
      </c>
      <c r="M9" s="21"/>
      <c r="N9" s="84" t="s">
        <v>103</v>
      </c>
      <c r="O9" s="84" t="s">
        <v>115</v>
      </c>
      <c r="P9" s="82" t="s">
        <v>114</v>
      </c>
      <c r="Q9" s="53" t="s">
        <v>120</v>
      </c>
      <c r="S9" s="31"/>
      <c r="T9" s="31"/>
      <c r="U9" s="31"/>
      <c r="V9" s="22"/>
    </row>
    <row r="10" spans="2:22" s="18" customFormat="1" ht="12.75" x14ac:dyDescent="0.2">
      <c r="B10" s="19" t="s">
        <v>134</v>
      </c>
      <c r="C10" s="20" t="s">
        <v>135</v>
      </c>
      <c r="D10" s="18">
        <v>2014</v>
      </c>
      <c r="E10" s="18" t="s">
        <v>15</v>
      </c>
      <c r="F10" s="21">
        <v>39600</v>
      </c>
      <c r="G10" s="21"/>
      <c r="H10" s="21" t="s">
        <v>66</v>
      </c>
      <c r="I10" s="21" t="s">
        <v>67</v>
      </c>
      <c r="J10" s="21">
        <v>32</v>
      </c>
      <c r="K10" s="21">
        <v>18</v>
      </c>
      <c r="L10" s="21">
        <v>2014</v>
      </c>
      <c r="M10" s="21"/>
      <c r="N10" s="82" t="s">
        <v>71</v>
      </c>
      <c r="O10" s="83">
        <v>11</v>
      </c>
      <c r="P10" s="86">
        <v>1</v>
      </c>
      <c r="Q10" s="21">
        <f>+O10*P10</f>
        <v>11</v>
      </c>
      <c r="S10" s="32"/>
      <c r="T10" s="32"/>
      <c r="U10" s="32"/>
      <c r="V10" s="22"/>
    </row>
    <row r="11" spans="2:22" s="18" customFormat="1" ht="12.75" x14ac:dyDescent="0.2">
      <c r="B11" s="19" t="s">
        <v>134</v>
      </c>
      <c r="C11" s="20" t="s">
        <v>135</v>
      </c>
      <c r="D11" s="18">
        <v>2014</v>
      </c>
      <c r="E11" s="18" t="s">
        <v>16</v>
      </c>
      <c r="F11" s="21">
        <v>37200</v>
      </c>
      <c r="G11" s="21"/>
      <c r="H11" s="21" t="s">
        <v>70</v>
      </c>
      <c r="I11" s="21" t="s">
        <v>71</v>
      </c>
      <c r="J11" s="21">
        <v>11</v>
      </c>
      <c r="K11" s="21">
        <v>1</v>
      </c>
      <c r="L11" s="21">
        <v>2014</v>
      </c>
      <c r="M11" s="21"/>
      <c r="N11" s="82"/>
      <c r="O11" s="83">
        <v>20</v>
      </c>
      <c r="P11" s="86">
        <v>45</v>
      </c>
      <c r="Q11" s="21">
        <f t="shared" ref="Q11:Q19" si="0">+O11*P11</f>
        <v>900</v>
      </c>
      <c r="S11" s="32"/>
      <c r="T11" s="32"/>
      <c r="U11" s="32"/>
      <c r="V11" s="22"/>
    </row>
    <row r="12" spans="2:22" s="18" customFormat="1" ht="12.75" x14ac:dyDescent="0.2">
      <c r="B12" s="19" t="s">
        <v>134</v>
      </c>
      <c r="C12" s="20" t="s">
        <v>135</v>
      </c>
      <c r="D12" s="18">
        <v>2014</v>
      </c>
      <c r="E12" s="18" t="s">
        <v>17</v>
      </c>
      <c r="F12" s="21">
        <v>0</v>
      </c>
      <c r="G12" s="21"/>
      <c r="H12" s="21" t="s">
        <v>70</v>
      </c>
      <c r="I12" s="21" t="s">
        <v>71</v>
      </c>
      <c r="J12" s="21">
        <v>20</v>
      </c>
      <c r="K12" s="21">
        <v>45</v>
      </c>
      <c r="L12" s="21">
        <v>2014</v>
      </c>
      <c r="M12" s="21"/>
      <c r="N12" s="82"/>
      <c r="O12" s="83">
        <v>26</v>
      </c>
      <c r="P12" s="86">
        <v>160</v>
      </c>
      <c r="Q12" s="21">
        <f t="shared" si="0"/>
        <v>4160</v>
      </c>
      <c r="S12" s="32"/>
      <c r="T12" s="32"/>
      <c r="U12" s="32"/>
      <c r="V12" s="22"/>
    </row>
    <row r="13" spans="2:22" s="18" customFormat="1" ht="12.75" x14ac:dyDescent="0.2">
      <c r="B13" s="19" t="s">
        <v>134</v>
      </c>
      <c r="C13" s="20" t="s">
        <v>135</v>
      </c>
      <c r="D13" s="18">
        <v>2014</v>
      </c>
      <c r="E13" s="18" t="s">
        <v>18</v>
      </c>
      <c r="F13" s="21">
        <v>34800</v>
      </c>
      <c r="G13" s="21"/>
      <c r="H13" s="21" t="s">
        <v>70</v>
      </c>
      <c r="I13" s="21" t="s">
        <v>71</v>
      </c>
      <c r="J13" s="21">
        <v>26</v>
      </c>
      <c r="K13" s="21">
        <v>160</v>
      </c>
      <c r="L13" s="21">
        <v>2014</v>
      </c>
      <c r="M13" s="21"/>
      <c r="N13" s="82" t="s">
        <v>92</v>
      </c>
      <c r="O13" s="83">
        <v>100</v>
      </c>
      <c r="P13" s="86">
        <v>1</v>
      </c>
      <c r="Q13" s="21">
        <f t="shared" si="0"/>
        <v>100</v>
      </c>
      <c r="S13" s="32"/>
      <c r="T13" s="32"/>
      <c r="U13" s="32"/>
      <c r="V13" s="22"/>
    </row>
    <row r="14" spans="2:22" s="18" customFormat="1" ht="12.75" x14ac:dyDescent="0.2">
      <c r="B14" s="19" t="s">
        <v>134</v>
      </c>
      <c r="C14" s="20" t="s">
        <v>135</v>
      </c>
      <c r="D14" s="18">
        <v>2014</v>
      </c>
      <c r="E14" s="18" t="s">
        <v>19</v>
      </c>
      <c r="F14" s="21">
        <v>37500</v>
      </c>
      <c r="G14" s="21"/>
      <c r="H14" s="21" t="s">
        <v>131</v>
      </c>
      <c r="I14" s="21" t="s">
        <v>92</v>
      </c>
      <c r="J14" s="21">
        <v>100</v>
      </c>
      <c r="K14" s="21">
        <v>1</v>
      </c>
      <c r="L14" s="21">
        <v>2014</v>
      </c>
      <c r="M14" s="21"/>
      <c r="N14" s="82" t="s">
        <v>67</v>
      </c>
      <c r="O14" s="83">
        <v>17</v>
      </c>
      <c r="P14" s="86">
        <v>327</v>
      </c>
      <c r="Q14" s="21">
        <f t="shared" si="0"/>
        <v>5559</v>
      </c>
      <c r="S14" s="32"/>
      <c r="T14" s="32"/>
      <c r="U14" s="32"/>
      <c r="V14" s="22"/>
    </row>
    <row r="15" spans="2:22" s="18" customFormat="1" ht="12.75" x14ac:dyDescent="0.2">
      <c r="B15" s="19" t="s">
        <v>134</v>
      </c>
      <c r="C15" s="20" t="s">
        <v>135</v>
      </c>
      <c r="D15" s="18">
        <v>2014</v>
      </c>
      <c r="E15" s="18" t="s">
        <v>20</v>
      </c>
      <c r="F15" s="21">
        <v>38700</v>
      </c>
      <c r="G15" s="21"/>
      <c r="H15" s="21" t="s">
        <v>129</v>
      </c>
      <c r="I15" s="21" t="s">
        <v>75</v>
      </c>
      <c r="J15" s="21">
        <v>50</v>
      </c>
      <c r="K15" s="21">
        <v>14</v>
      </c>
      <c r="L15" s="21">
        <v>2014</v>
      </c>
      <c r="M15" s="21"/>
      <c r="N15" s="82"/>
      <c r="O15" s="83">
        <v>32</v>
      </c>
      <c r="P15" s="86">
        <v>18</v>
      </c>
      <c r="Q15" s="21">
        <f t="shared" si="0"/>
        <v>576</v>
      </c>
      <c r="S15" s="32"/>
      <c r="T15" s="32"/>
      <c r="U15" s="32"/>
      <c r="V15" s="22"/>
    </row>
    <row r="16" spans="2:22" s="18" customFormat="1" ht="12.75" x14ac:dyDescent="0.2">
      <c r="B16" s="19" t="s">
        <v>134</v>
      </c>
      <c r="C16" s="20" t="s">
        <v>135</v>
      </c>
      <c r="D16" s="18">
        <v>2014</v>
      </c>
      <c r="E16" s="18" t="s">
        <v>21</v>
      </c>
      <c r="F16" s="21">
        <v>42600</v>
      </c>
      <c r="G16" s="21"/>
      <c r="H16" s="21" t="s">
        <v>76</v>
      </c>
      <c r="I16" s="21" t="s">
        <v>73</v>
      </c>
      <c r="J16" s="21">
        <v>19</v>
      </c>
      <c r="K16" s="21">
        <v>68</v>
      </c>
      <c r="L16" s="21">
        <v>2014</v>
      </c>
      <c r="M16" s="21"/>
      <c r="N16" s="82" t="s">
        <v>75</v>
      </c>
      <c r="O16" s="83">
        <v>50</v>
      </c>
      <c r="P16" s="86">
        <v>14</v>
      </c>
      <c r="Q16" s="21">
        <f t="shared" si="0"/>
        <v>700</v>
      </c>
      <c r="S16" s="32"/>
      <c r="T16" s="32"/>
      <c r="U16" s="32"/>
      <c r="V16" s="22"/>
    </row>
    <row r="17" spans="2:22" s="18" customFormat="1" ht="12.75" x14ac:dyDescent="0.2">
      <c r="B17" s="19" t="s">
        <v>134</v>
      </c>
      <c r="C17" s="20" t="s">
        <v>135</v>
      </c>
      <c r="D17" s="18">
        <v>2014</v>
      </c>
      <c r="E17" s="18" t="s">
        <v>22</v>
      </c>
      <c r="F17" s="21">
        <v>43800</v>
      </c>
      <c r="G17" s="21"/>
      <c r="H17" s="21" t="s">
        <v>87</v>
      </c>
      <c r="I17" s="21" t="s">
        <v>88</v>
      </c>
      <c r="J17" s="21">
        <v>250</v>
      </c>
      <c r="K17" s="21">
        <v>28</v>
      </c>
      <c r="L17" s="21">
        <v>2014</v>
      </c>
      <c r="M17" s="21"/>
      <c r="N17" s="82" t="s">
        <v>73</v>
      </c>
      <c r="O17" s="83">
        <v>19</v>
      </c>
      <c r="P17" s="86">
        <v>68</v>
      </c>
      <c r="Q17" s="21">
        <f t="shared" si="0"/>
        <v>1292</v>
      </c>
      <c r="S17" s="32"/>
      <c r="T17" s="32"/>
      <c r="U17" s="32"/>
      <c r="V17" s="22"/>
    </row>
    <row r="18" spans="2:22" s="18" customFormat="1" ht="12.75" x14ac:dyDescent="0.2">
      <c r="B18" s="19" t="s">
        <v>134</v>
      </c>
      <c r="C18" s="20" t="s">
        <v>135</v>
      </c>
      <c r="D18" s="18">
        <v>2014</v>
      </c>
      <c r="E18" s="18" t="s">
        <v>23</v>
      </c>
      <c r="F18" s="21">
        <v>42900</v>
      </c>
      <c r="G18" s="21"/>
      <c r="H18" s="21" t="s">
        <v>87</v>
      </c>
      <c r="I18" s="21" t="s">
        <v>88</v>
      </c>
      <c r="J18" s="21">
        <v>400</v>
      </c>
      <c r="K18" s="21">
        <v>8</v>
      </c>
      <c r="L18" s="21">
        <v>2014</v>
      </c>
      <c r="M18" s="21"/>
      <c r="N18" s="82" t="s">
        <v>88</v>
      </c>
      <c r="O18" s="83">
        <v>400</v>
      </c>
      <c r="P18" s="86">
        <v>8</v>
      </c>
      <c r="Q18" s="21">
        <f>+O18*P18</f>
        <v>3200</v>
      </c>
      <c r="S18" s="32"/>
      <c r="T18" s="32"/>
      <c r="U18" s="32"/>
      <c r="V18" s="22"/>
    </row>
    <row r="19" spans="2:22" s="18" customFormat="1" ht="13.5" thickBot="1" x14ac:dyDescent="0.25">
      <c r="B19" s="19" t="s">
        <v>134</v>
      </c>
      <c r="C19" s="20" t="s">
        <v>135</v>
      </c>
      <c r="D19" s="18">
        <v>2014</v>
      </c>
      <c r="E19" s="18" t="s">
        <v>24</v>
      </c>
      <c r="F19" s="21">
        <v>48000</v>
      </c>
      <c r="G19" s="21"/>
      <c r="H19" s="21"/>
      <c r="I19" s="21"/>
      <c r="J19" s="21"/>
      <c r="K19" s="21"/>
      <c r="L19" s="21"/>
      <c r="M19" s="21"/>
      <c r="N19" s="82"/>
      <c r="O19" s="83">
        <v>250</v>
      </c>
      <c r="P19" s="86">
        <v>28</v>
      </c>
      <c r="Q19" s="21">
        <f t="shared" si="0"/>
        <v>7000</v>
      </c>
      <c r="S19" s="32"/>
      <c r="T19" s="32"/>
      <c r="U19" s="32"/>
      <c r="V19" s="22"/>
    </row>
    <row r="20" spans="2:22" s="18" customFormat="1" ht="13.5" thickTop="1" x14ac:dyDescent="0.2">
      <c r="B20" s="19" t="s">
        <v>134</v>
      </c>
      <c r="C20" s="20" t="s">
        <v>135</v>
      </c>
      <c r="D20" s="18">
        <v>2014</v>
      </c>
      <c r="E20" s="18" t="s">
        <v>25</v>
      </c>
      <c r="F20" s="21">
        <v>42300</v>
      </c>
      <c r="G20" s="21"/>
      <c r="H20" s="21"/>
      <c r="I20" s="21"/>
      <c r="J20" s="21"/>
      <c r="K20" s="21"/>
      <c r="L20" s="21"/>
      <c r="M20" s="21"/>
      <c r="N20" s="82" t="s">
        <v>28</v>
      </c>
      <c r="O20" s="82"/>
      <c r="P20" s="86">
        <v>670</v>
      </c>
      <c r="Q20" s="30">
        <f>SUM(Q10:Q19)</f>
        <v>23498</v>
      </c>
      <c r="S20" s="32"/>
      <c r="T20" s="32"/>
      <c r="U20" s="32"/>
      <c r="V20" s="22"/>
    </row>
    <row r="21" spans="2:22" s="18" customFormat="1" ht="12.75" x14ac:dyDescent="0.2">
      <c r="B21" s="19" t="s">
        <v>134</v>
      </c>
      <c r="C21" s="20" t="s">
        <v>135</v>
      </c>
      <c r="D21" s="18">
        <v>2015</v>
      </c>
      <c r="E21" s="18" t="s">
        <v>11</v>
      </c>
      <c r="F21" s="83">
        <v>38082</v>
      </c>
      <c r="G21" s="21"/>
      <c r="H21" s="21"/>
      <c r="I21" s="21"/>
      <c r="J21" s="21"/>
      <c r="K21" s="21"/>
      <c r="L21" s="21"/>
      <c r="M21" s="21"/>
      <c r="N21" s="19" t="s">
        <v>117</v>
      </c>
      <c r="Q21" s="56">
        <f>Q20*144*0.03</f>
        <v>101511.36</v>
      </c>
      <c r="S21" s="32"/>
      <c r="T21" s="32"/>
      <c r="U21" s="32"/>
      <c r="V21" s="22"/>
    </row>
    <row r="22" spans="2:22" s="18" customFormat="1" ht="12.75" x14ac:dyDescent="0.2">
      <c r="B22" s="19" t="s">
        <v>134</v>
      </c>
      <c r="C22" s="20" t="s">
        <v>135</v>
      </c>
      <c r="D22" s="18">
        <v>2015</v>
      </c>
      <c r="E22" s="18" t="s">
        <v>15</v>
      </c>
      <c r="F22" s="83">
        <v>41100</v>
      </c>
      <c r="G22" s="21"/>
      <c r="H22" s="21"/>
      <c r="I22" s="21"/>
      <c r="J22" s="21"/>
      <c r="K22" s="21"/>
      <c r="L22" s="21"/>
      <c r="M22" s="21"/>
      <c r="S22" s="33"/>
      <c r="T22" s="33"/>
      <c r="U22" s="33"/>
      <c r="V22" s="22"/>
    </row>
    <row r="23" spans="2:22" s="18" customFormat="1" ht="12.75" x14ac:dyDescent="0.2">
      <c r="B23" s="19" t="s">
        <v>134</v>
      </c>
      <c r="C23" s="20" t="s">
        <v>135</v>
      </c>
      <c r="D23" s="18">
        <v>2015</v>
      </c>
      <c r="E23" s="18" t="s">
        <v>16</v>
      </c>
      <c r="F23" s="83">
        <v>47400</v>
      </c>
      <c r="G23" s="21"/>
      <c r="H23" s="21"/>
      <c r="I23" s="21"/>
      <c r="J23" s="21"/>
      <c r="K23" s="21"/>
      <c r="L23" s="21"/>
      <c r="M23" s="21"/>
      <c r="S23" s="22"/>
      <c r="T23" s="22"/>
      <c r="U23" s="22"/>
      <c r="V23" s="22"/>
    </row>
    <row r="24" spans="2:22" s="18" customFormat="1" ht="12.75" x14ac:dyDescent="0.2">
      <c r="B24" s="19" t="s">
        <v>134</v>
      </c>
      <c r="C24" s="20" t="s">
        <v>135</v>
      </c>
      <c r="D24" s="18">
        <v>2015</v>
      </c>
      <c r="E24" s="18" t="s">
        <v>17</v>
      </c>
      <c r="F24" s="21">
        <v>40200</v>
      </c>
      <c r="G24" s="21"/>
      <c r="H24" s="21"/>
      <c r="I24" s="21"/>
      <c r="J24" s="21"/>
      <c r="K24" s="21"/>
      <c r="L24" s="21"/>
      <c r="M24" s="21"/>
      <c r="N24" s="84" t="s">
        <v>30</v>
      </c>
      <c r="O24" s="84" t="s">
        <v>29</v>
      </c>
      <c r="P24" s="82"/>
      <c r="Q24" s="82"/>
      <c r="R24" s="82"/>
      <c r="S24" s="22"/>
      <c r="T24" s="22"/>
      <c r="U24" s="22"/>
      <c r="V24" s="22"/>
    </row>
    <row r="25" spans="2:22" s="18" customFormat="1" ht="12.75" x14ac:dyDescent="0.2">
      <c r="B25" s="19" t="s">
        <v>134</v>
      </c>
      <c r="C25" s="20" t="s">
        <v>135</v>
      </c>
      <c r="D25" s="18">
        <v>2015</v>
      </c>
      <c r="E25" s="18" t="s">
        <v>18</v>
      </c>
      <c r="F25" s="21">
        <v>42900</v>
      </c>
      <c r="G25" s="21"/>
      <c r="H25" s="21"/>
      <c r="I25" s="21"/>
      <c r="J25" s="21"/>
      <c r="K25" s="21"/>
      <c r="L25" s="21"/>
      <c r="M25" s="21"/>
      <c r="N25" s="84" t="s">
        <v>27</v>
      </c>
      <c r="O25" s="82">
        <v>2014</v>
      </c>
      <c r="P25" s="82">
        <v>2015</v>
      </c>
      <c r="Q25" s="82">
        <v>2016</v>
      </c>
      <c r="R25" s="82">
        <v>2017</v>
      </c>
    </row>
    <row r="26" spans="2:22" s="18" customFormat="1" ht="12.75" x14ac:dyDescent="0.2">
      <c r="B26" s="19" t="s">
        <v>134</v>
      </c>
      <c r="C26" s="20" t="s">
        <v>135</v>
      </c>
      <c r="D26" s="18">
        <v>2015</v>
      </c>
      <c r="E26" s="18" t="s">
        <v>19</v>
      </c>
      <c r="F26" s="21">
        <v>47100</v>
      </c>
      <c r="G26" s="21"/>
      <c r="H26" s="21"/>
      <c r="I26" s="21"/>
      <c r="J26" s="21"/>
      <c r="K26" s="21"/>
      <c r="L26" s="21"/>
      <c r="M26" s="21"/>
      <c r="N26" s="87" t="s">
        <v>11</v>
      </c>
      <c r="O26" s="83">
        <v>46500</v>
      </c>
      <c r="P26" s="83">
        <v>38082</v>
      </c>
      <c r="Q26" s="83">
        <v>43800</v>
      </c>
      <c r="R26" s="83">
        <v>38400</v>
      </c>
    </row>
    <row r="27" spans="2:22" s="18" customFormat="1" ht="12.75" x14ac:dyDescent="0.2">
      <c r="B27" s="19" t="s">
        <v>134</v>
      </c>
      <c r="C27" s="20" t="s">
        <v>135</v>
      </c>
      <c r="D27" s="18">
        <v>2015</v>
      </c>
      <c r="E27" s="18" t="s">
        <v>20</v>
      </c>
      <c r="F27" s="21">
        <v>41400</v>
      </c>
      <c r="G27" s="21"/>
      <c r="H27" s="21"/>
      <c r="I27" s="21"/>
      <c r="J27" s="21"/>
      <c r="K27" s="21"/>
      <c r="L27" s="21"/>
      <c r="M27" s="21"/>
      <c r="N27" s="87" t="s">
        <v>15</v>
      </c>
      <c r="O27" s="83">
        <v>39600</v>
      </c>
      <c r="P27" s="83">
        <v>41100</v>
      </c>
      <c r="Q27" s="83">
        <v>41100</v>
      </c>
      <c r="R27" s="83">
        <v>0</v>
      </c>
    </row>
    <row r="28" spans="2:22" s="18" customFormat="1" ht="12.75" x14ac:dyDescent="0.2">
      <c r="B28" s="19" t="s">
        <v>134</v>
      </c>
      <c r="C28" s="20" t="s">
        <v>135</v>
      </c>
      <c r="D28" s="18">
        <v>2015</v>
      </c>
      <c r="E28" s="18" t="s">
        <v>21</v>
      </c>
      <c r="F28" s="21">
        <v>42900</v>
      </c>
      <c r="G28" s="21"/>
      <c r="H28" s="21"/>
      <c r="I28" s="21"/>
      <c r="J28" s="21"/>
      <c r="K28" s="21"/>
      <c r="L28" s="21"/>
      <c r="M28" s="21"/>
      <c r="N28" s="87" t="s">
        <v>16</v>
      </c>
      <c r="O28" s="83">
        <v>37200</v>
      </c>
      <c r="P28" s="83">
        <v>47400</v>
      </c>
      <c r="Q28" s="83">
        <v>44400</v>
      </c>
      <c r="R28" s="83">
        <v>0</v>
      </c>
    </row>
    <row r="29" spans="2:22" s="18" customFormat="1" ht="12.75" x14ac:dyDescent="0.2">
      <c r="B29" s="19" t="s">
        <v>134</v>
      </c>
      <c r="C29" s="20" t="s">
        <v>135</v>
      </c>
      <c r="D29" s="18">
        <v>2015</v>
      </c>
      <c r="E29" s="18" t="s">
        <v>22</v>
      </c>
      <c r="F29" s="21">
        <v>47100</v>
      </c>
      <c r="G29" s="21"/>
      <c r="H29" s="21"/>
      <c r="I29" s="21"/>
      <c r="J29" s="21"/>
      <c r="K29" s="21"/>
      <c r="L29" s="21"/>
      <c r="M29" s="21"/>
      <c r="N29" s="87" t="s">
        <v>17</v>
      </c>
      <c r="O29" s="83">
        <v>0</v>
      </c>
      <c r="P29" s="83">
        <v>40200</v>
      </c>
      <c r="Q29" s="83">
        <v>3600</v>
      </c>
      <c r="R29" s="83">
        <v>39000</v>
      </c>
    </row>
    <row r="30" spans="2:22" s="18" customFormat="1" ht="12.75" x14ac:dyDescent="0.2">
      <c r="B30" s="19" t="s">
        <v>134</v>
      </c>
      <c r="C30" s="20" t="s">
        <v>135</v>
      </c>
      <c r="D30" s="18">
        <v>2015</v>
      </c>
      <c r="E30" s="18" t="s">
        <v>23</v>
      </c>
      <c r="F30" s="21">
        <v>44400</v>
      </c>
      <c r="G30" s="21"/>
      <c r="H30" s="21"/>
      <c r="I30" s="21"/>
      <c r="J30" s="21"/>
      <c r="K30" s="21"/>
      <c r="L30" s="21"/>
      <c r="M30" s="21"/>
      <c r="N30" s="87" t="s">
        <v>18</v>
      </c>
      <c r="O30" s="83">
        <v>34800</v>
      </c>
      <c r="P30" s="83">
        <v>42900</v>
      </c>
      <c r="Q30" s="83">
        <v>39900</v>
      </c>
      <c r="R30" s="83">
        <v>42600</v>
      </c>
    </row>
    <row r="31" spans="2:22" s="18" customFormat="1" ht="12.75" x14ac:dyDescent="0.2">
      <c r="B31" s="19" t="s">
        <v>134</v>
      </c>
      <c r="C31" s="20" t="s">
        <v>135</v>
      </c>
      <c r="D31" s="18">
        <v>2015</v>
      </c>
      <c r="E31" s="18" t="s">
        <v>24</v>
      </c>
      <c r="F31" s="21">
        <v>42900</v>
      </c>
      <c r="G31" s="21"/>
      <c r="H31" s="21"/>
      <c r="I31" s="21"/>
      <c r="J31" s="21"/>
      <c r="K31" s="21"/>
      <c r="L31" s="21"/>
      <c r="M31" s="21"/>
      <c r="N31" s="87" t="s">
        <v>19</v>
      </c>
      <c r="O31" s="83">
        <v>37500</v>
      </c>
      <c r="P31" s="83">
        <v>47100</v>
      </c>
      <c r="Q31" s="83">
        <v>47100</v>
      </c>
      <c r="R31" s="83">
        <v>36300</v>
      </c>
    </row>
    <row r="32" spans="2:22" s="18" customFormat="1" ht="12.75" x14ac:dyDescent="0.2">
      <c r="B32" s="19" t="s">
        <v>134</v>
      </c>
      <c r="C32" s="20" t="s">
        <v>135</v>
      </c>
      <c r="D32" s="18">
        <v>2015</v>
      </c>
      <c r="E32" s="18" t="s">
        <v>25</v>
      </c>
      <c r="F32" s="21">
        <v>51900</v>
      </c>
      <c r="G32" s="21"/>
      <c r="H32" s="21"/>
      <c r="I32" s="21"/>
      <c r="J32" s="21"/>
      <c r="K32" s="21"/>
      <c r="L32" s="21"/>
      <c r="M32" s="21"/>
      <c r="N32" s="87" t="s">
        <v>20</v>
      </c>
      <c r="O32" s="83">
        <v>38700</v>
      </c>
      <c r="P32" s="83">
        <v>41400</v>
      </c>
      <c r="Q32" s="83">
        <v>0</v>
      </c>
      <c r="R32" s="83">
        <v>36600</v>
      </c>
    </row>
    <row r="33" spans="2:18" s="18" customFormat="1" ht="12.75" x14ac:dyDescent="0.2">
      <c r="B33" s="19" t="s">
        <v>134</v>
      </c>
      <c r="C33" s="20" t="s">
        <v>135</v>
      </c>
      <c r="D33" s="18">
        <v>2016</v>
      </c>
      <c r="E33" s="18" t="s">
        <v>11</v>
      </c>
      <c r="F33" s="21">
        <v>43800</v>
      </c>
      <c r="G33" s="21"/>
      <c r="H33" s="21"/>
      <c r="I33" s="21"/>
      <c r="J33" s="21"/>
      <c r="K33" s="21"/>
      <c r="L33" s="21"/>
      <c r="M33" s="21"/>
      <c r="N33" s="87" t="s">
        <v>21</v>
      </c>
      <c r="O33" s="83">
        <v>42600</v>
      </c>
      <c r="P33" s="83">
        <v>42900</v>
      </c>
      <c r="Q33" s="83">
        <v>38700</v>
      </c>
      <c r="R33" s="83">
        <v>40500</v>
      </c>
    </row>
    <row r="34" spans="2:18" s="18" customFormat="1" ht="12.75" x14ac:dyDescent="0.2">
      <c r="B34" s="19" t="s">
        <v>134</v>
      </c>
      <c r="C34" s="20" t="s">
        <v>135</v>
      </c>
      <c r="D34" s="18">
        <v>2016</v>
      </c>
      <c r="E34" s="18" t="s">
        <v>15</v>
      </c>
      <c r="F34" s="21">
        <v>41100</v>
      </c>
      <c r="G34" s="21"/>
      <c r="H34" s="21"/>
      <c r="I34" s="21"/>
      <c r="J34" s="21"/>
      <c r="K34" s="21"/>
      <c r="L34" s="21"/>
      <c r="M34" s="21"/>
      <c r="N34" s="87" t="s">
        <v>22</v>
      </c>
      <c r="O34" s="83">
        <v>43800</v>
      </c>
      <c r="P34" s="83">
        <v>47100</v>
      </c>
      <c r="Q34" s="83">
        <v>40500</v>
      </c>
      <c r="R34" s="83">
        <v>38100</v>
      </c>
    </row>
    <row r="35" spans="2:18" s="18" customFormat="1" ht="12.75" x14ac:dyDescent="0.2">
      <c r="B35" s="19" t="s">
        <v>134</v>
      </c>
      <c r="C35" s="20" t="s">
        <v>135</v>
      </c>
      <c r="D35" s="18">
        <v>2016</v>
      </c>
      <c r="E35" s="18" t="s">
        <v>16</v>
      </c>
      <c r="F35" s="21">
        <v>44400</v>
      </c>
      <c r="G35" s="21"/>
      <c r="H35" s="21"/>
      <c r="I35" s="21"/>
      <c r="J35" s="21"/>
      <c r="K35" s="21"/>
      <c r="L35" s="21"/>
      <c r="M35" s="21"/>
      <c r="N35" s="87" t="s">
        <v>23</v>
      </c>
      <c r="O35" s="83">
        <v>42900</v>
      </c>
      <c r="P35" s="83">
        <v>44400</v>
      </c>
      <c r="Q35" s="83">
        <v>38100</v>
      </c>
      <c r="R35" s="83">
        <v>15</v>
      </c>
    </row>
    <row r="36" spans="2:18" s="18" customFormat="1" ht="12.75" x14ac:dyDescent="0.2">
      <c r="B36" s="19" t="s">
        <v>134</v>
      </c>
      <c r="C36" s="20" t="s">
        <v>135</v>
      </c>
      <c r="D36" s="18">
        <v>2016</v>
      </c>
      <c r="E36" s="18" t="s">
        <v>17</v>
      </c>
      <c r="F36" s="21">
        <v>3600</v>
      </c>
      <c r="G36" s="21"/>
      <c r="H36" s="21"/>
      <c r="I36" s="21"/>
      <c r="J36" s="21"/>
      <c r="K36" s="21"/>
      <c r="L36" s="21"/>
      <c r="M36" s="21"/>
      <c r="N36" s="87" t="s">
        <v>24</v>
      </c>
      <c r="O36" s="83">
        <v>48000</v>
      </c>
      <c r="P36" s="83">
        <v>42900</v>
      </c>
      <c r="Q36" s="83">
        <v>37500</v>
      </c>
      <c r="R36" s="83">
        <v>17</v>
      </c>
    </row>
    <row r="37" spans="2:18" s="18" customFormat="1" ht="12.75" x14ac:dyDescent="0.2">
      <c r="B37" s="19" t="s">
        <v>134</v>
      </c>
      <c r="C37" s="20" t="s">
        <v>135</v>
      </c>
      <c r="D37" s="18">
        <v>2016</v>
      </c>
      <c r="E37" s="18" t="s">
        <v>18</v>
      </c>
      <c r="F37" s="21">
        <v>39900</v>
      </c>
      <c r="G37" s="21"/>
      <c r="H37" s="21"/>
      <c r="I37" s="21"/>
      <c r="J37" s="21"/>
      <c r="K37" s="21"/>
      <c r="L37" s="21"/>
      <c r="M37" s="21"/>
      <c r="N37" s="87" t="s">
        <v>25</v>
      </c>
      <c r="O37" s="83">
        <v>42300</v>
      </c>
      <c r="P37" s="83">
        <v>51900</v>
      </c>
      <c r="Q37" s="83">
        <v>5012</v>
      </c>
      <c r="R37" s="83">
        <v>33900</v>
      </c>
    </row>
    <row r="38" spans="2:18" s="18" customFormat="1" ht="13.5" thickBot="1" x14ac:dyDescent="0.25">
      <c r="B38" s="19" t="s">
        <v>134</v>
      </c>
      <c r="C38" s="20" t="s">
        <v>135</v>
      </c>
      <c r="D38" s="18">
        <v>2016</v>
      </c>
      <c r="E38" s="18" t="s">
        <v>19</v>
      </c>
      <c r="F38" s="21">
        <v>47100</v>
      </c>
      <c r="G38" s="21"/>
      <c r="H38" s="21"/>
      <c r="I38" s="21"/>
      <c r="J38" s="21"/>
      <c r="K38" s="21"/>
      <c r="L38" s="21"/>
      <c r="M38" s="21"/>
      <c r="N38" s="87" t="s">
        <v>28</v>
      </c>
      <c r="O38" s="83">
        <v>453900</v>
      </c>
      <c r="P38" s="83">
        <v>527382</v>
      </c>
      <c r="Q38" s="83">
        <v>379712</v>
      </c>
      <c r="R38" s="83">
        <v>305432</v>
      </c>
    </row>
    <row r="39" spans="2:18" s="18" customFormat="1" ht="13.5" thickTop="1" x14ac:dyDescent="0.2">
      <c r="B39" s="19" t="s">
        <v>134</v>
      </c>
      <c r="C39" s="20" t="s">
        <v>135</v>
      </c>
      <c r="D39" s="18">
        <v>2016</v>
      </c>
      <c r="E39" s="18" t="s">
        <v>20</v>
      </c>
      <c r="F39" s="21">
        <v>0</v>
      </c>
      <c r="G39" s="21"/>
      <c r="H39" s="21"/>
      <c r="I39" s="21"/>
      <c r="J39" s="21"/>
      <c r="K39" s="21"/>
      <c r="L39" s="21"/>
      <c r="M39" s="21"/>
      <c r="N39" s="29" t="s">
        <v>93</v>
      </c>
      <c r="O39" s="25">
        <f>+Q21/O38</f>
        <v>0.22364256444150693</v>
      </c>
      <c r="P39" s="25"/>
      <c r="Q39" s="25"/>
      <c r="R39" s="25"/>
    </row>
    <row r="40" spans="2:18" s="18" customFormat="1" ht="12.75" x14ac:dyDescent="0.2">
      <c r="B40" s="19" t="s">
        <v>134</v>
      </c>
      <c r="C40" s="20" t="s">
        <v>135</v>
      </c>
      <c r="D40" s="18">
        <v>2016</v>
      </c>
      <c r="E40" s="18" t="s">
        <v>21</v>
      </c>
      <c r="F40" s="21">
        <v>38700</v>
      </c>
      <c r="G40" s="21"/>
      <c r="H40" s="21"/>
      <c r="I40" s="21"/>
      <c r="J40" s="21"/>
      <c r="K40" s="21"/>
      <c r="L40" s="21"/>
      <c r="M40" s="21"/>
      <c r="N40" s="27"/>
      <c r="O40" s="21"/>
      <c r="P40" s="21"/>
      <c r="Q40" s="21"/>
      <c r="R40" s="21"/>
    </row>
    <row r="41" spans="2:18" s="18" customFormat="1" ht="12.75" x14ac:dyDescent="0.2">
      <c r="B41" s="19" t="s">
        <v>134</v>
      </c>
      <c r="C41" s="20" t="s">
        <v>135</v>
      </c>
      <c r="D41" s="18">
        <v>2016</v>
      </c>
      <c r="E41" s="18" t="s">
        <v>22</v>
      </c>
      <c r="F41" s="21">
        <v>40500</v>
      </c>
      <c r="G41" s="21"/>
      <c r="H41" s="21"/>
      <c r="I41" s="21"/>
      <c r="J41" s="21"/>
      <c r="K41" s="21"/>
      <c r="L41" s="21"/>
      <c r="M41" s="21"/>
    </row>
    <row r="42" spans="2:18" s="18" customFormat="1" ht="12.75" x14ac:dyDescent="0.2">
      <c r="B42" s="19" t="s">
        <v>134</v>
      </c>
      <c r="C42" s="20" t="s">
        <v>135</v>
      </c>
      <c r="D42" s="18">
        <v>2016</v>
      </c>
      <c r="E42" s="18" t="s">
        <v>23</v>
      </c>
      <c r="F42" s="21">
        <v>38100</v>
      </c>
      <c r="G42" s="21"/>
      <c r="H42" s="21"/>
      <c r="I42" s="21"/>
      <c r="J42" s="21"/>
      <c r="K42" s="21"/>
      <c r="L42" s="21"/>
      <c r="M42" s="21"/>
      <c r="N42" s="47" t="s">
        <v>98</v>
      </c>
      <c r="O42" s="47"/>
      <c r="P42" s="47"/>
      <c r="Q42" s="47"/>
      <c r="R42" s="47"/>
    </row>
    <row r="43" spans="2:18" s="18" customFormat="1" ht="12.75" x14ac:dyDescent="0.2">
      <c r="B43" s="19" t="s">
        <v>134</v>
      </c>
      <c r="C43" s="20" t="s">
        <v>135</v>
      </c>
      <c r="D43" s="18">
        <v>2016</v>
      </c>
      <c r="E43" s="18" t="s">
        <v>24</v>
      </c>
      <c r="F43" s="21">
        <v>37500</v>
      </c>
      <c r="G43" s="21"/>
      <c r="H43" s="21"/>
      <c r="I43" s="21"/>
      <c r="J43" s="21"/>
      <c r="K43" s="21"/>
      <c r="L43" s="21"/>
      <c r="M43" s="21"/>
      <c r="N43" s="28" t="s">
        <v>27</v>
      </c>
      <c r="O43" s="28">
        <v>2014</v>
      </c>
      <c r="P43" s="28">
        <v>2015</v>
      </c>
      <c r="Q43" s="28">
        <v>2016</v>
      </c>
      <c r="R43" s="28">
        <v>2017</v>
      </c>
    </row>
    <row r="44" spans="2:18" s="18" customFormat="1" ht="12.75" x14ac:dyDescent="0.2">
      <c r="B44" s="19" t="s">
        <v>134</v>
      </c>
      <c r="C44" s="20" t="s">
        <v>135</v>
      </c>
      <c r="D44" s="18">
        <v>2016</v>
      </c>
      <c r="E44" s="18" t="s">
        <v>25</v>
      </c>
      <c r="F44" s="21">
        <v>5012</v>
      </c>
      <c r="G44" s="21"/>
      <c r="H44" s="21"/>
      <c r="I44" s="21"/>
      <c r="J44" s="21"/>
      <c r="K44" s="21"/>
      <c r="L44" s="21"/>
      <c r="M44" s="21"/>
      <c r="N44" s="18" t="s">
        <v>11</v>
      </c>
      <c r="O44" s="21">
        <f>O26*$O$39</f>
        <v>10399.379246530072</v>
      </c>
      <c r="P44" s="21">
        <f>P26*$O$39</f>
        <v>8516.7561390614665</v>
      </c>
      <c r="Q44" s="21">
        <f>Q26*$O$39</f>
        <v>9795.5443225380041</v>
      </c>
      <c r="R44" s="21">
        <f t="shared" ref="R44" si="1">R26*$O$39</f>
        <v>8587.8744745538661</v>
      </c>
    </row>
    <row r="45" spans="2:18" s="18" customFormat="1" ht="12.75" x14ac:dyDescent="0.2">
      <c r="B45" s="19" t="s">
        <v>134</v>
      </c>
      <c r="C45" s="20" t="s">
        <v>135</v>
      </c>
      <c r="D45" s="18">
        <v>2017</v>
      </c>
      <c r="E45" s="18" t="s">
        <v>11</v>
      </c>
      <c r="F45" s="83">
        <v>38400</v>
      </c>
      <c r="G45" s="21"/>
      <c r="H45" s="21"/>
      <c r="I45" s="21"/>
      <c r="J45" s="21"/>
      <c r="K45" s="21"/>
      <c r="L45" s="21"/>
      <c r="M45" s="21"/>
      <c r="N45" s="18" t="s">
        <v>15</v>
      </c>
      <c r="O45" s="21">
        <f t="shared" ref="O45:R55" si="2">O27*$O$39</f>
        <v>8856.2455518836741</v>
      </c>
      <c r="P45" s="21">
        <f t="shared" si="2"/>
        <v>9191.7093985459342</v>
      </c>
      <c r="Q45" s="21">
        <f t="shared" si="2"/>
        <v>9191.7093985459342</v>
      </c>
      <c r="R45" s="21">
        <f>R27*$O$39</f>
        <v>0</v>
      </c>
    </row>
    <row r="46" spans="2:18" s="18" customFormat="1" ht="12.75" x14ac:dyDescent="0.2">
      <c r="B46" s="19" t="s">
        <v>134</v>
      </c>
      <c r="C46" s="20" t="s">
        <v>135</v>
      </c>
      <c r="D46" s="18">
        <v>2017</v>
      </c>
      <c r="E46" s="18" t="s">
        <v>15</v>
      </c>
      <c r="F46" s="83">
        <v>0</v>
      </c>
      <c r="G46" s="21"/>
      <c r="H46" s="21"/>
      <c r="I46" s="21"/>
      <c r="J46" s="21"/>
      <c r="K46" s="21"/>
      <c r="L46" s="21"/>
      <c r="M46" s="21"/>
      <c r="N46" s="18" t="s">
        <v>16</v>
      </c>
      <c r="O46" s="21">
        <f t="shared" si="2"/>
        <v>8319.5033972240581</v>
      </c>
      <c r="P46" s="21">
        <f t="shared" si="2"/>
        <v>10600.657554527428</v>
      </c>
      <c r="Q46" s="21">
        <f t="shared" si="2"/>
        <v>9929.7298612029081</v>
      </c>
      <c r="R46" s="21">
        <f t="shared" si="2"/>
        <v>0</v>
      </c>
    </row>
    <row r="47" spans="2:18" s="18" customFormat="1" ht="12.75" x14ac:dyDescent="0.2">
      <c r="B47" s="19" t="s">
        <v>134</v>
      </c>
      <c r="C47" s="20" t="s">
        <v>135</v>
      </c>
      <c r="D47" s="18">
        <v>2017</v>
      </c>
      <c r="E47" s="18" t="s">
        <v>16</v>
      </c>
      <c r="F47" s="83">
        <v>0</v>
      </c>
      <c r="G47" s="21"/>
      <c r="H47" s="21"/>
      <c r="I47" s="21"/>
      <c r="J47" s="21"/>
      <c r="K47" s="21"/>
      <c r="L47" s="21"/>
      <c r="M47" s="21"/>
      <c r="N47" s="18" t="s">
        <v>17</v>
      </c>
      <c r="O47" s="21">
        <f t="shared" si="2"/>
        <v>0</v>
      </c>
      <c r="P47" s="21">
        <f t="shared" si="2"/>
        <v>8990.4310905485781</v>
      </c>
      <c r="Q47" s="21">
        <f t="shared" si="2"/>
        <v>805.113231989425</v>
      </c>
      <c r="R47" s="21">
        <f t="shared" si="2"/>
        <v>8722.0600132187701</v>
      </c>
    </row>
    <row r="48" spans="2:18" s="18" customFormat="1" ht="12.75" x14ac:dyDescent="0.2">
      <c r="B48" s="19" t="s">
        <v>134</v>
      </c>
      <c r="C48" s="20" t="s">
        <v>135</v>
      </c>
      <c r="D48" s="18">
        <v>2017</v>
      </c>
      <c r="E48" s="18" t="s">
        <v>17</v>
      </c>
      <c r="F48" s="83">
        <v>39000</v>
      </c>
      <c r="G48" s="21"/>
      <c r="H48" s="21"/>
      <c r="I48" s="21"/>
      <c r="J48" s="21"/>
      <c r="K48" s="21"/>
      <c r="L48" s="21"/>
      <c r="M48" s="21"/>
      <c r="N48" s="18" t="s">
        <v>18</v>
      </c>
      <c r="O48" s="21">
        <f t="shared" si="2"/>
        <v>7782.7612425644411</v>
      </c>
      <c r="P48" s="21">
        <f t="shared" si="2"/>
        <v>9594.266014540648</v>
      </c>
      <c r="Q48" s="21">
        <f t="shared" si="2"/>
        <v>8923.3383212161261</v>
      </c>
      <c r="R48" s="21">
        <f t="shared" si="2"/>
        <v>9527.173245208196</v>
      </c>
    </row>
    <row r="49" spans="2:18" s="18" customFormat="1" ht="12.75" x14ac:dyDescent="0.2">
      <c r="B49" s="19" t="s">
        <v>134</v>
      </c>
      <c r="C49" s="20" t="s">
        <v>135</v>
      </c>
      <c r="D49" s="18">
        <v>2017</v>
      </c>
      <c r="E49" s="18" t="s">
        <v>18</v>
      </c>
      <c r="F49" s="83">
        <v>42600</v>
      </c>
      <c r="G49" s="21"/>
      <c r="H49" s="21"/>
      <c r="I49" s="21"/>
      <c r="J49" s="21"/>
      <c r="K49" s="21"/>
      <c r="L49" s="21"/>
      <c r="M49" s="21"/>
      <c r="N49" s="18" t="s">
        <v>19</v>
      </c>
      <c r="O49" s="21">
        <f t="shared" si="2"/>
        <v>8386.5961665565101</v>
      </c>
      <c r="P49" s="21">
        <f t="shared" si="2"/>
        <v>10533.564785194976</v>
      </c>
      <c r="Q49" s="21">
        <f t="shared" si="2"/>
        <v>10533.564785194976</v>
      </c>
      <c r="R49" s="21">
        <f t="shared" si="2"/>
        <v>8118.2250892267011</v>
      </c>
    </row>
    <row r="50" spans="2:18" s="18" customFormat="1" ht="12.75" x14ac:dyDescent="0.2">
      <c r="B50" s="19" t="s">
        <v>134</v>
      </c>
      <c r="C50" s="20" t="s">
        <v>135</v>
      </c>
      <c r="D50" s="18">
        <v>2017</v>
      </c>
      <c r="E50" s="18" t="s">
        <v>19</v>
      </c>
      <c r="F50" s="83">
        <v>36300</v>
      </c>
      <c r="G50" s="21"/>
      <c r="H50" s="21"/>
      <c r="I50" s="21"/>
      <c r="J50" s="21"/>
      <c r="K50" s="21"/>
      <c r="L50" s="21"/>
      <c r="M50" s="21"/>
      <c r="N50" s="18" t="s">
        <v>20</v>
      </c>
      <c r="O50" s="21">
        <f t="shared" si="2"/>
        <v>8654.9672438863181</v>
      </c>
      <c r="P50" s="21">
        <f t="shared" si="2"/>
        <v>9258.8021678783862</v>
      </c>
      <c r="Q50" s="21">
        <f t="shared" si="2"/>
        <v>0</v>
      </c>
      <c r="R50" s="21">
        <f t="shared" si="2"/>
        <v>8185.317858559154</v>
      </c>
    </row>
    <row r="51" spans="2:18" s="18" customFormat="1" ht="12.75" x14ac:dyDescent="0.2">
      <c r="B51" s="19" t="s">
        <v>134</v>
      </c>
      <c r="C51" s="20" t="s">
        <v>135</v>
      </c>
      <c r="D51" s="18">
        <v>2017</v>
      </c>
      <c r="E51" s="18" t="s">
        <v>20</v>
      </c>
      <c r="F51" s="83">
        <v>36600</v>
      </c>
      <c r="G51" s="21"/>
      <c r="H51" s="21"/>
      <c r="I51" s="21"/>
      <c r="J51" s="21"/>
      <c r="K51" s="21"/>
      <c r="L51" s="21"/>
      <c r="M51" s="21"/>
      <c r="N51" s="18" t="s">
        <v>21</v>
      </c>
      <c r="O51" s="21">
        <f t="shared" si="2"/>
        <v>9527.173245208196</v>
      </c>
      <c r="P51" s="21">
        <f t="shared" si="2"/>
        <v>9594.266014540648</v>
      </c>
      <c r="Q51" s="21">
        <f t="shared" si="2"/>
        <v>8654.9672438863181</v>
      </c>
      <c r="R51" s="21">
        <f t="shared" si="2"/>
        <v>9057.5238598810301</v>
      </c>
    </row>
    <row r="52" spans="2:18" s="18" customFormat="1" ht="12.75" x14ac:dyDescent="0.2">
      <c r="B52" s="19" t="s">
        <v>134</v>
      </c>
      <c r="C52" s="20" t="s">
        <v>135</v>
      </c>
      <c r="D52" s="18">
        <v>2017</v>
      </c>
      <c r="E52" s="18" t="s">
        <v>21</v>
      </c>
      <c r="F52" s="83">
        <v>40500</v>
      </c>
      <c r="G52" s="21"/>
      <c r="H52" s="21"/>
      <c r="I52" s="21"/>
      <c r="J52" s="21"/>
      <c r="K52" s="21"/>
      <c r="L52" s="21"/>
      <c r="M52" s="21"/>
      <c r="N52" s="18" t="s">
        <v>22</v>
      </c>
      <c r="O52" s="21">
        <f t="shared" si="2"/>
        <v>9795.5443225380041</v>
      </c>
      <c r="P52" s="21">
        <f t="shared" si="2"/>
        <v>10533.564785194976</v>
      </c>
      <c r="Q52" s="21">
        <f t="shared" si="2"/>
        <v>9057.5238598810301</v>
      </c>
      <c r="R52" s="21">
        <f t="shared" si="2"/>
        <v>8520.7817052214141</v>
      </c>
    </row>
    <row r="53" spans="2:18" s="18" customFormat="1" ht="12.75" x14ac:dyDescent="0.2">
      <c r="B53" s="19" t="s">
        <v>134</v>
      </c>
      <c r="C53" s="20" t="s">
        <v>135</v>
      </c>
      <c r="D53" s="18">
        <v>2017</v>
      </c>
      <c r="E53" s="18" t="s">
        <v>22</v>
      </c>
      <c r="F53" s="83">
        <v>38100</v>
      </c>
      <c r="G53" s="21"/>
      <c r="H53" s="21"/>
      <c r="I53" s="21"/>
      <c r="J53" s="21"/>
      <c r="K53" s="21"/>
      <c r="L53" s="21"/>
      <c r="M53" s="21"/>
      <c r="N53" s="18" t="s">
        <v>23</v>
      </c>
      <c r="O53" s="21">
        <f t="shared" si="2"/>
        <v>9594.266014540648</v>
      </c>
      <c r="P53" s="21">
        <f t="shared" si="2"/>
        <v>9929.7298612029081</v>
      </c>
      <c r="Q53" s="21">
        <f t="shared" si="2"/>
        <v>8520.7817052214141</v>
      </c>
      <c r="R53" s="21">
        <f t="shared" si="2"/>
        <v>3.3546384666226041</v>
      </c>
    </row>
    <row r="54" spans="2:18" s="18" customFormat="1" ht="12.75" x14ac:dyDescent="0.2">
      <c r="B54" s="19" t="s">
        <v>134</v>
      </c>
      <c r="C54" s="20" t="s">
        <v>135</v>
      </c>
      <c r="D54" s="18">
        <v>2017</v>
      </c>
      <c r="E54" s="18" t="s">
        <v>23</v>
      </c>
      <c r="F54" s="83">
        <v>15</v>
      </c>
      <c r="G54" s="21"/>
      <c r="M54" s="21"/>
      <c r="N54" s="18" t="s">
        <v>24</v>
      </c>
      <c r="O54" s="21">
        <f t="shared" si="2"/>
        <v>10734.843093192332</v>
      </c>
      <c r="P54" s="21">
        <f t="shared" si="2"/>
        <v>9594.266014540648</v>
      </c>
      <c r="Q54" s="21">
        <f t="shared" si="2"/>
        <v>8386.5961665565101</v>
      </c>
      <c r="R54" s="21">
        <f t="shared" si="2"/>
        <v>3.8019235955056176</v>
      </c>
    </row>
    <row r="55" spans="2:18" s="18" customFormat="1" ht="13.5" thickBot="1" x14ac:dyDescent="0.25">
      <c r="B55" s="19" t="s">
        <v>134</v>
      </c>
      <c r="C55" s="20" t="s">
        <v>135</v>
      </c>
      <c r="D55" s="18">
        <v>2017</v>
      </c>
      <c r="E55" s="18" t="s">
        <v>24</v>
      </c>
      <c r="F55" s="83">
        <v>17</v>
      </c>
      <c r="G55" s="21"/>
      <c r="M55" s="21"/>
      <c r="N55" s="18" t="s">
        <v>25</v>
      </c>
      <c r="O55" s="21">
        <f t="shared" si="2"/>
        <v>9460.080475875744</v>
      </c>
      <c r="P55" s="21">
        <f t="shared" si="2"/>
        <v>11607.04909451421</v>
      </c>
      <c r="Q55" s="21">
        <f t="shared" si="2"/>
        <v>1120.8965329808327</v>
      </c>
      <c r="R55" s="21">
        <f t="shared" si="2"/>
        <v>7581.4829345670851</v>
      </c>
    </row>
    <row r="56" spans="2:18" s="18" customFormat="1" ht="13.5" thickTop="1" x14ac:dyDescent="0.2">
      <c r="B56" s="19" t="s">
        <v>134</v>
      </c>
      <c r="C56" s="20" t="s">
        <v>135</v>
      </c>
      <c r="D56" s="18">
        <v>2017</v>
      </c>
      <c r="E56" s="18" t="s">
        <v>25</v>
      </c>
      <c r="F56" s="83">
        <v>33900</v>
      </c>
      <c r="G56" s="21"/>
      <c r="M56" s="21"/>
      <c r="N56" s="29" t="s">
        <v>28</v>
      </c>
      <c r="O56" s="30">
        <f>+SUM(O44:O55)</f>
        <v>101511.35999999999</v>
      </c>
      <c r="P56" s="30">
        <f t="shared" ref="P56" si="3">+SUM(P44:P55)</f>
        <v>117945.06292029082</v>
      </c>
      <c r="Q56" s="30">
        <f>+SUM(Q44:Q55)</f>
        <v>84919.765429213468</v>
      </c>
      <c r="R56" s="30">
        <f>+SUM(R44:R55)</f>
        <v>68307.59574249835</v>
      </c>
    </row>
    <row r="57" spans="2:18" s="18" customFormat="1" ht="12.75" x14ac:dyDescent="0.2"/>
    <row r="58" spans="2:18" s="18" customFormat="1" ht="12.75" x14ac:dyDescent="0.2"/>
    <row r="59" spans="2:18" s="18" customFormat="1" ht="12.75" x14ac:dyDescent="0.2"/>
    <row r="60" spans="2:18" s="18" customFormat="1" x14ac:dyDescent="0.25">
      <c r="B60"/>
      <c r="C60"/>
      <c r="D60"/>
      <c r="E60"/>
      <c r="F60"/>
    </row>
    <row r="61" spans="2:18" s="18" customFormat="1" x14ac:dyDescent="0.25">
      <c r="B61"/>
      <c r="C61"/>
      <c r="D61"/>
      <c r="E61"/>
      <c r="F61"/>
    </row>
    <row r="62" spans="2:18" s="18" customFormat="1" x14ac:dyDescent="0.25">
      <c r="B62"/>
      <c r="C62"/>
      <c r="D62"/>
      <c r="E62"/>
      <c r="F62"/>
    </row>
    <row r="63" spans="2:18" s="18" customFormat="1" x14ac:dyDescent="0.25">
      <c r="B63"/>
      <c r="C63"/>
      <c r="D63"/>
      <c r="E63"/>
      <c r="F63"/>
    </row>
    <row r="64" spans="2:18" s="18" customFormat="1" x14ac:dyDescent="0.25">
      <c r="B64"/>
      <c r="C64"/>
      <c r="D64"/>
      <c r="E64"/>
      <c r="F64"/>
    </row>
    <row r="65" spans="2:6" s="18" customFormat="1" x14ac:dyDescent="0.25">
      <c r="B65"/>
      <c r="C65"/>
      <c r="D65"/>
      <c r="E65"/>
      <c r="F65"/>
    </row>
    <row r="66" spans="2:6" s="18" customFormat="1" x14ac:dyDescent="0.25">
      <c r="B66"/>
      <c r="C66"/>
      <c r="D66"/>
      <c r="E66"/>
      <c r="F66"/>
    </row>
    <row r="67" spans="2:6" s="18" customFormat="1" x14ac:dyDescent="0.25">
      <c r="B67"/>
      <c r="C67"/>
      <c r="D67"/>
      <c r="E67"/>
      <c r="F67"/>
    </row>
    <row r="68" spans="2:6" s="18" customFormat="1" x14ac:dyDescent="0.25">
      <c r="B68"/>
      <c r="C68"/>
      <c r="D68"/>
      <c r="E68"/>
      <c r="F68"/>
    </row>
    <row r="69" spans="2:6" s="18" customFormat="1" x14ac:dyDescent="0.25">
      <c r="B69"/>
      <c r="C69"/>
      <c r="D69"/>
      <c r="E69"/>
      <c r="F69"/>
    </row>
    <row r="70" spans="2:6" s="18" customFormat="1" x14ac:dyDescent="0.25">
      <c r="B70"/>
      <c r="C70"/>
      <c r="D70"/>
      <c r="E70"/>
      <c r="F70"/>
    </row>
    <row r="71" spans="2:6" s="18" customFormat="1" x14ac:dyDescent="0.25">
      <c r="B71"/>
      <c r="C71"/>
      <c r="D71"/>
      <c r="E71"/>
      <c r="F71"/>
    </row>
    <row r="72" spans="2:6" s="18" customFormat="1" x14ac:dyDescent="0.25">
      <c r="B72"/>
      <c r="C72"/>
      <c r="D72"/>
      <c r="E72"/>
      <c r="F72"/>
    </row>
    <row r="73" spans="2:6" s="18" customFormat="1" x14ac:dyDescent="0.25">
      <c r="B73"/>
      <c r="C73"/>
      <c r="D73"/>
      <c r="E73"/>
      <c r="F73"/>
    </row>
    <row r="74" spans="2:6" s="18" customFormat="1" x14ac:dyDescent="0.25">
      <c r="B74"/>
      <c r="C74"/>
      <c r="D74"/>
      <c r="E74"/>
      <c r="F74"/>
    </row>
    <row r="75" spans="2:6" s="18" customFormat="1" x14ac:dyDescent="0.25">
      <c r="B75"/>
      <c r="C75"/>
      <c r="D75"/>
      <c r="E75"/>
      <c r="F75"/>
    </row>
    <row r="76" spans="2:6" s="18" customFormat="1" x14ac:dyDescent="0.25">
      <c r="B76"/>
      <c r="C76"/>
      <c r="D76"/>
      <c r="E76"/>
      <c r="F76"/>
    </row>
    <row r="77" spans="2:6" s="18" customFormat="1" x14ac:dyDescent="0.25">
      <c r="B77"/>
      <c r="C77"/>
      <c r="D77"/>
      <c r="E77"/>
      <c r="F77"/>
    </row>
    <row r="78" spans="2:6" s="18" customFormat="1" x14ac:dyDescent="0.25">
      <c r="B78"/>
      <c r="C78"/>
      <c r="D78"/>
      <c r="E78"/>
      <c r="F78"/>
    </row>
    <row r="79" spans="2:6" s="18" customFormat="1" x14ac:dyDescent="0.25">
      <c r="B79"/>
      <c r="C79"/>
      <c r="D79"/>
      <c r="E79"/>
      <c r="F79"/>
    </row>
    <row r="80" spans="2:6" s="18" customFormat="1" x14ac:dyDescent="0.25">
      <c r="B80"/>
      <c r="C80"/>
      <c r="D80"/>
      <c r="E80"/>
      <c r="F80"/>
    </row>
    <row r="81" spans="2:6" s="18" customFormat="1" x14ac:dyDescent="0.25">
      <c r="B81"/>
      <c r="C81"/>
      <c r="D81"/>
      <c r="E81"/>
      <c r="F81"/>
    </row>
    <row r="82" spans="2:6" s="18" customFormat="1" x14ac:dyDescent="0.25">
      <c r="B82"/>
      <c r="C82"/>
      <c r="D82"/>
      <c r="E82"/>
      <c r="F82"/>
    </row>
    <row r="83" spans="2:6" s="18" customFormat="1" x14ac:dyDescent="0.25">
      <c r="B83"/>
      <c r="C83"/>
      <c r="D83"/>
      <c r="E83"/>
      <c r="F83"/>
    </row>
    <row r="84" spans="2:6" s="18" customFormat="1" x14ac:dyDescent="0.25">
      <c r="B84"/>
      <c r="C84"/>
      <c r="D84"/>
      <c r="E84"/>
      <c r="F84"/>
    </row>
    <row r="85" spans="2:6" s="18" customFormat="1" x14ac:dyDescent="0.25">
      <c r="B85"/>
      <c r="C85"/>
      <c r="D85"/>
      <c r="E85"/>
      <c r="F85"/>
    </row>
    <row r="86" spans="2:6" s="18" customFormat="1" x14ac:dyDescent="0.25">
      <c r="B86"/>
      <c r="C86"/>
      <c r="D86"/>
      <c r="E86"/>
      <c r="F86"/>
    </row>
    <row r="87" spans="2:6" s="18" customFormat="1" x14ac:dyDescent="0.25">
      <c r="B87"/>
      <c r="C87"/>
      <c r="D87"/>
      <c r="E87"/>
      <c r="F87"/>
    </row>
    <row r="88" spans="2:6" s="18" customFormat="1" x14ac:dyDescent="0.25">
      <c r="B88"/>
      <c r="C88"/>
      <c r="D88"/>
      <c r="E88"/>
      <c r="F88"/>
    </row>
    <row r="89" spans="2:6" s="18" customFormat="1" x14ac:dyDescent="0.25">
      <c r="B89"/>
      <c r="C89"/>
      <c r="D89"/>
      <c r="E89"/>
      <c r="F89"/>
    </row>
    <row r="90" spans="2:6" s="18" customFormat="1" x14ac:dyDescent="0.25">
      <c r="B90"/>
      <c r="C90"/>
      <c r="D90"/>
      <c r="E90"/>
      <c r="F90"/>
    </row>
    <row r="91" spans="2:6" s="18" customFormat="1" x14ac:dyDescent="0.25">
      <c r="B91"/>
      <c r="C91"/>
      <c r="D91"/>
      <c r="E91"/>
      <c r="F91"/>
    </row>
    <row r="92" spans="2:6" s="18" customFormat="1" x14ac:dyDescent="0.25">
      <c r="B92"/>
      <c r="C92"/>
      <c r="D92"/>
      <c r="E92"/>
      <c r="F92"/>
    </row>
    <row r="93" spans="2:6" s="18" customFormat="1" x14ac:dyDescent="0.25">
      <c r="B93"/>
      <c r="C93"/>
      <c r="D93"/>
      <c r="E93"/>
      <c r="F93"/>
    </row>
    <row r="94" spans="2:6" s="18" customFormat="1" x14ac:dyDescent="0.25">
      <c r="B94"/>
      <c r="C94"/>
      <c r="D94"/>
      <c r="E94"/>
      <c r="F94"/>
    </row>
    <row r="95" spans="2:6" s="18" customFormat="1" x14ac:dyDescent="0.25">
      <c r="B95"/>
      <c r="C95"/>
      <c r="D95"/>
      <c r="E95"/>
      <c r="F95"/>
    </row>
    <row r="96" spans="2:6" s="18" customFormat="1" x14ac:dyDescent="0.25">
      <c r="B96"/>
      <c r="C96"/>
      <c r="D96"/>
      <c r="E96"/>
      <c r="F96"/>
    </row>
    <row r="97" spans="2:19" s="18" customFormat="1" x14ac:dyDescent="0.25">
      <c r="B97"/>
      <c r="C97"/>
      <c r="D97"/>
      <c r="E97"/>
      <c r="F97"/>
    </row>
    <row r="98" spans="2:19" s="18" customFormat="1" x14ac:dyDescent="0.25">
      <c r="B98"/>
      <c r="C98"/>
      <c r="D98"/>
      <c r="E98"/>
      <c r="F98"/>
    </row>
    <row r="99" spans="2:19" s="18" customFormat="1" x14ac:dyDescent="0.25">
      <c r="B99"/>
      <c r="C99"/>
      <c r="D99"/>
      <c r="E99"/>
      <c r="F99"/>
    </row>
    <row r="100" spans="2:19" s="18" customFormat="1" x14ac:dyDescent="0.25">
      <c r="B100"/>
      <c r="C100"/>
      <c r="D100"/>
      <c r="E100"/>
      <c r="F100"/>
    </row>
    <row r="101" spans="2:19" s="18" customFormat="1" x14ac:dyDescent="0.25">
      <c r="B101"/>
      <c r="C101"/>
      <c r="D101"/>
      <c r="E101"/>
      <c r="F101"/>
    </row>
    <row r="102" spans="2:19" s="18" customFormat="1" x14ac:dyDescent="0.25">
      <c r="B102"/>
      <c r="C102"/>
      <c r="D102"/>
      <c r="E102"/>
      <c r="F102"/>
      <c r="S102"/>
    </row>
    <row r="103" spans="2:19" s="18" customFormat="1" x14ac:dyDescent="0.25">
      <c r="B103"/>
      <c r="C103"/>
      <c r="D103"/>
      <c r="E103"/>
      <c r="F103"/>
      <c r="S103"/>
    </row>
    <row r="104" spans="2:19" s="18" customFormat="1" x14ac:dyDescent="0.25">
      <c r="B104"/>
      <c r="C104"/>
      <c r="D104"/>
      <c r="E104"/>
      <c r="F104"/>
      <c r="S104"/>
    </row>
    <row r="105" spans="2:19" s="18" customFormat="1" x14ac:dyDescent="0.25">
      <c r="B105"/>
      <c r="C105"/>
      <c r="D105"/>
      <c r="E105"/>
      <c r="F105"/>
      <c r="S105"/>
    </row>
    <row r="106" spans="2:19" s="18" customFormat="1" x14ac:dyDescent="0.25">
      <c r="B106"/>
      <c r="C106"/>
      <c r="D106"/>
      <c r="E106"/>
      <c r="F106"/>
      <c r="P106"/>
      <c r="Q106"/>
      <c r="R106"/>
      <c r="S106"/>
    </row>
    <row r="107" spans="2:19" s="18" customFormat="1" x14ac:dyDescent="0.25">
      <c r="B107"/>
      <c r="C107"/>
      <c r="D107"/>
      <c r="E107"/>
      <c r="F107"/>
      <c r="P107"/>
      <c r="Q107"/>
      <c r="R107"/>
      <c r="S107"/>
    </row>
  </sheetData>
  <sheetProtection algorithmName="SHA-512" hashValue="G4PheIrcb6mdLAUqRqQ5ThT/oE8mA0azrA3UovFDaz53VKkyCESwd64LgrxeQ2VOJGoIeAP8kpv3PlhIr5Brqg==" saltValue="Xk2Bg3deiYoU2s2YOQ2bxw==" spinCount="100000" sheet="1" objects="1" scenarios="1"/>
  <mergeCells count="4">
    <mergeCell ref="C2:P2"/>
    <mergeCell ref="C4:R4"/>
    <mergeCell ref="C5:R5"/>
    <mergeCell ref="S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7"/>
  <sheetViews>
    <sheetView showGridLines="0" zoomScale="106" zoomScaleNormal="106" workbookViewId="0">
      <selection activeCell="C3" sqref="C3"/>
    </sheetView>
  </sheetViews>
  <sheetFormatPr baseColWidth="10" defaultRowHeight="15" x14ac:dyDescent="0.25"/>
  <cols>
    <col min="1" max="1" width="1.140625" customWidth="1"/>
    <col min="2" max="2" width="14.5703125" customWidth="1"/>
    <col min="3" max="3" width="9.42578125" customWidth="1"/>
    <col min="4" max="4" width="6.42578125" bestFit="1" customWidth="1"/>
    <col min="5" max="5" width="9.7109375" bestFit="1" customWidth="1"/>
    <col min="6" max="6" width="12.85546875" bestFit="1" customWidth="1"/>
    <col min="7" max="7" width="1.5703125" customWidth="1"/>
    <col min="8" max="8" width="17.85546875" style="18" customWidth="1"/>
    <col min="9" max="9" width="9.28515625" style="18" customWidth="1"/>
    <col min="10" max="10" width="10" style="18" bestFit="1" customWidth="1"/>
    <col min="11" max="11" width="10.140625" style="18" bestFit="1" customWidth="1"/>
    <col min="12" max="12" width="6.42578125" style="18" bestFit="1" customWidth="1"/>
    <col min="13" max="13" width="2.140625" style="18" customWidth="1"/>
    <col min="14" max="14" width="18" style="18" customWidth="1"/>
    <col min="15" max="15" width="20.28515625" style="18" customWidth="1"/>
    <col min="16" max="18" width="6.42578125" customWidth="1"/>
    <col min="19" max="19" width="12.42578125" bestFit="1" customWidth="1"/>
  </cols>
  <sheetData>
    <row r="1" spans="2:22" ht="15.75" thickBot="1" x14ac:dyDescent="0.3"/>
    <row r="2" spans="2:22" s="1" customFormat="1" ht="94.5" customHeight="1" thickBot="1" x14ac:dyDescent="0.3">
      <c r="B2" s="2"/>
      <c r="C2" s="138" t="s">
        <v>147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38"/>
      <c r="R2" s="4"/>
    </row>
    <row r="4" spans="2:22" ht="15" customHeight="1" x14ac:dyDescent="0.25">
      <c r="B4" s="10" t="s">
        <v>5</v>
      </c>
      <c r="C4" s="145" t="s">
        <v>136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7"/>
      <c r="S4" s="18"/>
      <c r="T4" s="18"/>
    </row>
    <row r="5" spans="2:22" ht="15" customHeight="1" x14ac:dyDescent="0.25">
      <c r="B5" s="10" t="s">
        <v>31</v>
      </c>
      <c r="C5" s="145" t="s">
        <v>83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7"/>
      <c r="S5" s="18"/>
      <c r="T5" s="18"/>
    </row>
    <row r="6" spans="2:22" s="18" customFormat="1" ht="12.75" x14ac:dyDescent="0.2">
      <c r="C6" s="20"/>
    </row>
    <row r="7" spans="2:22" s="18" customFormat="1" ht="12.75" x14ac:dyDescent="0.2">
      <c r="B7" s="34" t="s">
        <v>137</v>
      </c>
      <c r="C7" s="23"/>
      <c r="D7" s="24"/>
      <c r="E7" s="24"/>
      <c r="F7" s="24"/>
      <c r="H7" s="34" t="s">
        <v>104</v>
      </c>
      <c r="N7" s="84" t="s">
        <v>3</v>
      </c>
      <c r="O7" s="85">
        <v>2014</v>
      </c>
    </row>
    <row r="8" spans="2:22" s="18" customFormat="1" ht="12.75" x14ac:dyDescent="0.2">
      <c r="B8" s="41" t="s">
        <v>1</v>
      </c>
      <c r="C8" s="42" t="s">
        <v>2</v>
      </c>
      <c r="D8" s="42" t="s">
        <v>3</v>
      </c>
      <c r="E8" s="42" t="s">
        <v>4</v>
      </c>
      <c r="F8" s="43" t="s">
        <v>12</v>
      </c>
      <c r="G8" s="58"/>
      <c r="H8" s="59" t="s">
        <v>100</v>
      </c>
      <c r="I8" s="59" t="s">
        <v>103</v>
      </c>
      <c r="J8" s="59" t="s">
        <v>115</v>
      </c>
      <c r="K8" s="59" t="s">
        <v>101</v>
      </c>
      <c r="L8" s="59" t="s">
        <v>3</v>
      </c>
      <c r="M8" s="58"/>
      <c r="S8" s="143"/>
      <c r="T8" s="143"/>
      <c r="U8" s="143"/>
      <c r="V8" s="22"/>
    </row>
    <row r="9" spans="2:22" s="18" customFormat="1" ht="12.75" x14ac:dyDescent="0.2">
      <c r="B9" s="19" t="s">
        <v>140</v>
      </c>
      <c r="C9" s="20" t="s">
        <v>141</v>
      </c>
      <c r="D9" s="18">
        <v>2014</v>
      </c>
      <c r="E9" s="18" t="s">
        <v>11</v>
      </c>
      <c r="F9" s="21">
        <v>9040</v>
      </c>
      <c r="G9" s="21"/>
      <c r="H9" s="21" t="s">
        <v>66</v>
      </c>
      <c r="I9" s="21" t="s">
        <v>67</v>
      </c>
      <c r="J9" s="21">
        <v>17</v>
      </c>
      <c r="K9" s="21">
        <v>86</v>
      </c>
      <c r="L9" s="21">
        <v>2014</v>
      </c>
      <c r="M9" s="21"/>
      <c r="N9" s="84" t="s">
        <v>103</v>
      </c>
      <c r="O9" s="84" t="s">
        <v>115</v>
      </c>
      <c r="P9" s="82" t="s">
        <v>114</v>
      </c>
      <c r="Q9" s="53" t="s">
        <v>120</v>
      </c>
      <c r="S9" s="31"/>
      <c r="T9" s="31"/>
      <c r="U9" s="31"/>
      <c r="V9" s="22"/>
    </row>
    <row r="10" spans="2:22" s="18" customFormat="1" ht="12.75" x14ac:dyDescent="0.2">
      <c r="B10" s="19" t="s">
        <v>140</v>
      </c>
      <c r="C10" s="20" t="s">
        <v>141</v>
      </c>
      <c r="D10" s="18">
        <v>2014</v>
      </c>
      <c r="E10" s="18" t="s">
        <v>15</v>
      </c>
      <c r="F10" s="21">
        <v>7600</v>
      </c>
      <c r="G10" s="21"/>
      <c r="H10" s="21" t="s">
        <v>66</v>
      </c>
      <c r="I10" s="21" t="s">
        <v>67</v>
      </c>
      <c r="J10" s="21">
        <v>32</v>
      </c>
      <c r="K10" s="21">
        <v>111</v>
      </c>
      <c r="L10" s="21">
        <v>2014</v>
      </c>
      <c r="M10" s="21"/>
      <c r="N10" s="82" t="s">
        <v>71</v>
      </c>
      <c r="O10" s="83">
        <v>20</v>
      </c>
      <c r="P10" s="86">
        <v>35</v>
      </c>
      <c r="Q10" s="21">
        <f>+O10*P10</f>
        <v>700</v>
      </c>
      <c r="S10" s="32"/>
      <c r="T10" s="32"/>
      <c r="U10" s="32"/>
      <c r="V10" s="22"/>
    </row>
    <row r="11" spans="2:22" s="18" customFormat="1" ht="12.75" x14ac:dyDescent="0.2">
      <c r="B11" s="19" t="s">
        <v>140</v>
      </c>
      <c r="C11" s="20" t="s">
        <v>141</v>
      </c>
      <c r="D11" s="18">
        <v>2014</v>
      </c>
      <c r="E11" s="18" t="s">
        <v>16</v>
      </c>
      <c r="F11" s="21">
        <v>7200</v>
      </c>
      <c r="G11" s="21"/>
      <c r="H11" s="21" t="s">
        <v>138</v>
      </c>
      <c r="I11" s="21" t="s">
        <v>69</v>
      </c>
      <c r="J11" s="21">
        <v>39</v>
      </c>
      <c r="K11" s="21">
        <v>216</v>
      </c>
      <c r="L11" s="21">
        <v>2014</v>
      </c>
      <c r="M11" s="21"/>
      <c r="N11" s="82"/>
      <c r="O11" s="83">
        <v>26</v>
      </c>
      <c r="P11" s="86">
        <v>12</v>
      </c>
      <c r="Q11" s="21">
        <f t="shared" ref="Q11:Q17" si="0">+O11*P11</f>
        <v>312</v>
      </c>
      <c r="S11" s="32"/>
      <c r="T11" s="32"/>
      <c r="U11" s="32"/>
      <c r="V11" s="22"/>
    </row>
    <row r="12" spans="2:22" s="18" customFormat="1" ht="12.75" x14ac:dyDescent="0.2">
      <c r="B12" s="19" t="s">
        <v>140</v>
      </c>
      <c r="C12" s="20" t="s">
        <v>141</v>
      </c>
      <c r="D12" s="18">
        <v>2014</v>
      </c>
      <c r="E12" s="18" t="s">
        <v>17</v>
      </c>
      <c r="F12" s="21">
        <v>0</v>
      </c>
      <c r="G12" s="21"/>
      <c r="H12" s="21" t="s">
        <v>70</v>
      </c>
      <c r="I12" s="21" t="s">
        <v>71</v>
      </c>
      <c r="J12" s="21">
        <v>15</v>
      </c>
      <c r="K12" s="21">
        <v>1</v>
      </c>
      <c r="L12" s="21">
        <v>2014</v>
      </c>
      <c r="M12" s="21"/>
      <c r="N12" s="82"/>
      <c r="O12" s="83">
        <v>15</v>
      </c>
      <c r="P12" s="86">
        <v>1</v>
      </c>
      <c r="Q12" s="21">
        <f t="shared" si="0"/>
        <v>15</v>
      </c>
      <c r="S12" s="32"/>
      <c r="T12" s="32"/>
      <c r="U12" s="32"/>
      <c r="V12" s="22"/>
    </row>
    <row r="13" spans="2:22" s="18" customFormat="1" ht="12.75" x14ac:dyDescent="0.2">
      <c r="B13" s="19" t="s">
        <v>140</v>
      </c>
      <c r="C13" s="20" t="s">
        <v>141</v>
      </c>
      <c r="D13" s="18">
        <v>2014</v>
      </c>
      <c r="E13" s="18" t="s">
        <v>18</v>
      </c>
      <c r="F13" s="21">
        <v>13440</v>
      </c>
      <c r="G13" s="21"/>
      <c r="H13" s="21" t="s">
        <v>70</v>
      </c>
      <c r="I13" s="21" t="s">
        <v>71</v>
      </c>
      <c r="J13" s="21">
        <v>20</v>
      </c>
      <c r="K13" s="21">
        <v>35</v>
      </c>
      <c r="L13" s="21">
        <v>2014</v>
      </c>
      <c r="M13" s="21"/>
      <c r="N13" s="82"/>
      <c r="O13" s="83">
        <v>25</v>
      </c>
      <c r="P13" s="86">
        <v>2</v>
      </c>
      <c r="Q13" s="21">
        <f t="shared" si="0"/>
        <v>50</v>
      </c>
      <c r="S13" s="32"/>
      <c r="T13" s="32"/>
      <c r="U13" s="32"/>
      <c r="V13" s="22"/>
    </row>
    <row r="14" spans="2:22" s="18" customFormat="1" ht="12.75" x14ac:dyDescent="0.2">
      <c r="B14" s="19" t="s">
        <v>140</v>
      </c>
      <c r="C14" s="20" t="s">
        <v>141</v>
      </c>
      <c r="D14" s="18">
        <v>2014</v>
      </c>
      <c r="E14" s="18" t="s">
        <v>19</v>
      </c>
      <c r="F14" s="21">
        <v>8000</v>
      </c>
      <c r="G14" s="21"/>
      <c r="H14" s="21" t="s">
        <v>70</v>
      </c>
      <c r="I14" s="21" t="s">
        <v>71</v>
      </c>
      <c r="J14" s="21">
        <v>25</v>
      </c>
      <c r="K14" s="21">
        <v>2</v>
      </c>
      <c r="L14" s="21">
        <v>2014</v>
      </c>
      <c r="M14" s="21"/>
      <c r="N14" s="82"/>
      <c r="O14" s="83">
        <v>27</v>
      </c>
      <c r="P14" s="86">
        <v>1</v>
      </c>
      <c r="Q14" s="21">
        <f t="shared" si="0"/>
        <v>27</v>
      </c>
      <c r="S14" s="32"/>
      <c r="T14" s="32"/>
      <c r="U14" s="32"/>
      <c r="V14" s="22"/>
    </row>
    <row r="15" spans="2:22" s="18" customFormat="1" ht="12.75" x14ac:dyDescent="0.2">
      <c r="B15" s="19" t="s">
        <v>140</v>
      </c>
      <c r="C15" s="20" t="s">
        <v>141</v>
      </c>
      <c r="D15" s="18">
        <v>2014</v>
      </c>
      <c r="E15" s="18" t="s">
        <v>20</v>
      </c>
      <c r="F15" s="21">
        <v>7200</v>
      </c>
      <c r="G15" s="21"/>
      <c r="H15" s="21" t="s">
        <v>70</v>
      </c>
      <c r="I15" s="21" t="s">
        <v>71</v>
      </c>
      <c r="J15" s="21">
        <v>26</v>
      </c>
      <c r="K15" s="21">
        <v>12</v>
      </c>
      <c r="L15" s="21">
        <v>2014</v>
      </c>
      <c r="M15" s="21"/>
      <c r="N15" s="82" t="s">
        <v>92</v>
      </c>
      <c r="O15" s="83">
        <v>60</v>
      </c>
      <c r="P15" s="86">
        <v>2</v>
      </c>
      <c r="Q15" s="21">
        <f t="shared" si="0"/>
        <v>120</v>
      </c>
      <c r="S15" s="32"/>
      <c r="T15" s="32"/>
      <c r="U15" s="32"/>
      <c r="V15" s="22"/>
    </row>
    <row r="16" spans="2:22" s="18" customFormat="1" ht="12.75" x14ac:dyDescent="0.2">
      <c r="B16" s="19" t="s">
        <v>140</v>
      </c>
      <c r="C16" s="20" t="s">
        <v>141</v>
      </c>
      <c r="D16" s="18">
        <v>2014</v>
      </c>
      <c r="E16" s="18" t="s">
        <v>21</v>
      </c>
      <c r="F16" s="21">
        <v>7360</v>
      </c>
      <c r="G16" s="21"/>
      <c r="H16" s="21" t="s">
        <v>70</v>
      </c>
      <c r="I16" s="21" t="s">
        <v>71</v>
      </c>
      <c r="J16" s="21">
        <v>27</v>
      </c>
      <c r="K16" s="21">
        <v>1</v>
      </c>
      <c r="L16" s="21">
        <v>2014</v>
      </c>
      <c r="M16" s="21"/>
      <c r="N16" s="82" t="s">
        <v>67</v>
      </c>
      <c r="O16" s="83">
        <v>17</v>
      </c>
      <c r="P16" s="86">
        <v>86</v>
      </c>
      <c r="Q16" s="21">
        <f t="shared" si="0"/>
        <v>1462</v>
      </c>
      <c r="S16" s="32"/>
      <c r="T16" s="32"/>
      <c r="U16" s="32"/>
      <c r="V16" s="22"/>
    </row>
    <row r="17" spans="2:22" s="18" customFormat="1" ht="12.75" x14ac:dyDescent="0.2">
      <c r="B17" s="19" t="s">
        <v>140</v>
      </c>
      <c r="C17" s="20" t="s">
        <v>141</v>
      </c>
      <c r="D17" s="18">
        <v>2014</v>
      </c>
      <c r="E17" s="18" t="s">
        <v>22</v>
      </c>
      <c r="F17" s="21">
        <v>8000</v>
      </c>
      <c r="G17" s="21"/>
      <c r="H17" s="21" t="s">
        <v>139</v>
      </c>
      <c r="I17" s="21" t="s">
        <v>92</v>
      </c>
      <c r="J17" s="21">
        <v>60</v>
      </c>
      <c r="K17" s="21">
        <v>2</v>
      </c>
      <c r="L17" s="21">
        <v>2014</v>
      </c>
      <c r="M17" s="21"/>
      <c r="N17" s="82"/>
      <c r="O17" s="83">
        <v>32</v>
      </c>
      <c r="P17" s="86">
        <v>111</v>
      </c>
      <c r="Q17" s="21">
        <f t="shared" si="0"/>
        <v>3552</v>
      </c>
      <c r="S17" s="32"/>
      <c r="T17" s="32"/>
      <c r="U17" s="32"/>
      <c r="V17" s="22"/>
    </row>
    <row r="18" spans="2:22" s="18" customFormat="1" ht="13.5" thickBot="1" x14ac:dyDescent="0.25">
      <c r="B18" s="19" t="s">
        <v>140</v>
      </c>
      <c r="C18" s="20" t="s">
        <v>141</v>
      </c>
      <c r="D18" s="18">
        <v>2014</v>
      </c>
      <c r="E18" s="18" t="s">
        <v>23</v>
      </c>
      <c r="F18" s="21">
        <v>7600</v>
      </c>
      <c r="G18" s="21"/>
      <c r="H18" s="21"/>
      <c r="I18" s="21"/>
      <c r="J18" s="21"/>
      <c r="K18" s="21"/>
      <c r="L18" s="21"/>
      <c r="M18" s="21"/>
      <c r="N18" s="82" t="s">
        <v>69</v>
      </c>
      <c r="O18" s="83">
        <v>39</v>
      </c>
      <c r="P18" s="86">
        <v>216</v>
      </c>
      <c r="Q18" s="21">
        <f>+O18*P18</f>
        <v>8424</v>
      </c>
      <c r="S18" s="32"/>
      <c r="T18" s="32"/>
      <c r="U18" s="32"/>
      <c r="V18" s="22"/>
    </row>
    <row r="19" spans="2:22" s="18" customFormat="1" ht="13.5" thickTop="1" x14ac:dyDescent="0.2">
      <c r="B19" s="19" t="s">
        <v>140</v>
      </c>
      <c r="C19" s="20" t="s">
        <v>141</v>
      </c>
      <c r="D19" s="18">
        <v>2014</v>
      </c>
      <c r="E19" s="18" t="s">
        <v>24</v>
      </c>
      <c r="F19" s="21">
        <v>7520</v>
      </c>
      <c r="G19" s="21"/>
      <c r="H19" s="21"/>
      <c r="I19" s="21"/>
      <c r="J19" s="21"/>
      <c r="K19" s="21"/>
      <c r="L19" s="21"/>
      <c r="M19" s="21"/>
      <c r="N19" s="82" t="s">
        <v>28</v>
      </c>
      <c r="O19" s="82"/>
      <c r="P19" s="86">
        <v>466</v>
      </c>
      <c r="Q19" s="30">
        <f>SUM(Q10:Q18)</f>
        <v>14662</v>
      </c>
      <c r="S19" s="32"/>
      <c r="T19" s="32"/>
      <c r="U19" s="32"/>
      <c r="V19" s="22"/>
    </row>
    <row r="20" spans="2:22" s="18" customFormat="1" ht="12.75" x14ac:dyDescent="0.2">
      <c r="B20" s="19" t="s">
        <v>140</v>
      </c>
      <c r="C20" s="20" t="s">
        <v>141</v>
      </c>
      <c r="D20" s="18">
        <v>2014</v>
      </c>
      <c r="E20" s="18" t="s">
        <v>25</v>
      </c>
      <c r="F20" s="21">
        <v>8400</v>
      </c>
      <c r="G20" s="21"/>
      <c r="H20" s="21"/>
      <c r="I20" s="21"/>
      <c r="J20" s="21"/>
      <c r="K20" s="21"/>
      <c r="L20" s="21"/>
      <c r="M20" s="21"/>
      <c r="N20" s="19" t="s">
        <v>117</v>
      </c>
      <c r="Q20" s="56">
        <f>Q19*144*0.022</f>
        <v>46449.216</v>
      </c>
      <c r="S20" s="32"/>
      <c r="T20" s="32"/>
      <c r="U20" s="32"/>
      <c r="V20" s="22"/>
    </row>
    <row r="21" spans="2:22" s="18" customFormat="1" ht="12.75" x14ac:dyDescent="0.2">
      <c r="B21" s="19" t="s">
        <v>140</v>
      </c>
      <c r="C21" s="20" t="s">
        <v>141</v>
      </c>
      <c r="D21" s="18">
        <v>2015</v>
      </c>
      <c r="E21" s="18" t="s">
        <v>11</v>
      </c>
      <c r="F21" s="83">
        <v>7200</v>
      </c>
      <c r="G21" s="21"/>
      <c r="H21" s="21"/>
      <c r="I21" s="21"/>
      <c r="J21" s="21"/>
      <c r="K21" s="21"/>
      <c r="L21" s="21"/>
      <c r="M21" s="21"/>
      <c r="S21" s="32"/>
      <c r="T21" s="32"/>
      <c r="U21" s="32"/>
      <c r="V21" s="22"/>
    </row>
    <row r="22" spans="2:22" s="18" customFormat="1" ht="12.75" x14ac:dyDescent="0.2">
      <c r="B22" s="19" t="s">
        <v>140</v>
      </c>
      <c r="C22" s="20" t="s">
        <v>141</v>
      </c>
      <c r="D22" s="18">
        <v>2015</v>
      </c>
      <c r="E22" s="18" t="s">
        <v>15</v>
      </c>
      <c r="F22" s="83">
        <v>9760</v>
      </c>
      <c r="G22" s="21"/>
      <c r="H22" s="21"/>
      <c r="I22" s="21"/>
      <c r="J22" s="21"/>
      <c r="K22" s="21"/>
      <c r="L22" s="21"/>
      <c r="M22" s="21"/>
      <c r="S22" s="33"/>
      <c r="T22" s="33"/>
      <c r="U22" s="33"/>
      <c r="V22" s="22"/>
    </row>
    <row r="23" spans="2:22" s="18" customFormat="1" ht="12.75" x14ac:dyDescent="0.2">
      <c r="B23" s="19" t="s">
        <v>140</v>
      </c>
      <c r="C23" s="20" t="s">
        <v>141</v>
      </c>
      <c r="D23" s="18">
        <v>2015</v>
      </c>
      <c r="E23" s="18" t="s">
        <v>16</v>
      </c>
      <c r="F23" s="83">
        <v>7760</v>
      </c>
      <c r="G23" s="21"/>
      <c r="H23" s="21"/>
      <c r="I23" s="21"/>
      <c r="J23" s="21"/>
      <c r="K23" s="21"/>
      <c r="L23" s="21"/>
      <c r="M23" s="21"/>
      <c r="S23" s="22"/>
      <c r="T23" s="22"/>
      <c r="U23" s="22"/>
      <c r="V23" s="22"/>
    </row>
    <row r="24" spans="2:22" s="18" customFormat="1" ht="12.75" x14ac:dyDescent="0.2">
      <c r="B24" s="19" t="s">
        <v>140</v>
      </c>
      <c r="C24" s="20" t="s">
        <v>141</v>
      </c>
      <c r="D24" s="18">
        <v>2015</v>
      </c>
      <c r="E24" s="18" t="s">
        <v>17</v>
      </c>
      <c r="F24" s="21">
        <v>7520</v>
      </c>
      <c r="G24" s="21"/>
      <c r="H24" s="21"/>
      <c r="I24" s="21"/>
      <c r="J24" s="21"/>
      <c r="K24" s="21"/>
      <c r="L24" s="21"/>
      <c r="M24" s="21"/>
      <c r="N24" s="84" t="s">
        <v>30</v>
      </c>
      <c r="O24" s="84" t="s">
        <v>29</v>
      </c>
      <c r="P24" s="82"/>
      <c r="Q24" s="82"/>
      <c r="R24" s="82"/>
      <c r="S24" s="22"/>
      <c r="T24" s="22"/>
      <c r="U24" s="22"/>
      <c r="V24" s="22"/>
    </row>
    <row r="25" spans="2:22" s="18" customFormat="1" ht="12.75" x14ac:dyDescent="0.2">
      <c r="B25" s="19" t="s">
        <v>140</v>
      </c>
      <c r="C25" s="20" t="s">
        <v>141</v>
      </c>
      <c r="D25" s="18">
        <v>2015</v>
      </c>
      <c r="E25" s="18" t="s">
        <v>18</v>
      </c>
      <c r="F25" s="21">
        <v>8800</v>
      </c>
      <c r="G25" s="21"/>
      <c r="H25" s="21"/>
      <c r="I25" s="21"/>
      <c r="J25" s="21"/>
      <c r="K25" s="21"/>
      <c r="L25" s="21"/>
      <c r="M25" s="21"/>
      <c r="N25" s="84" t="s">
        <v>27</v>
      </c>
      <c r="O25" s="82">
        <v>2014</v>
      </c>
      <c r="P25" s="82">
        <v>2015</v>
      </c>
      <c r="Q25" s="82">
        <v>2016</v>
      </c>
      <c r="R25" s="82">
        <v>2017</v>
      </c>
    </row>
    <row r="26" spans="2:22" s="18" customFormat="1" ht="12.75" x14ac:dyDescent="0.2">
      <c r="B26" s="19" t="s">
        <v>140</v>
      </c>
      <c r="C26" s="20" t="s">
        <v>141</v>
      </c>
      <c r="D26" s="18">
        <v>2015</v>
      </c>
      <c r="E26" s="18" t="s">
        <v>19</v>
      </c>
      <c r="F26" s="21">
        <v>8640</v>
      </c>
      <c r="G26" s="21"/>
      <c r="H26" s="21"/>
      <c r="I26" s="21"/>
      <c r="J26" s="21"/>
      <c r="K26" s="21"/>
      <c r="L26" s="21"/>
      <c r="M26" s="21"/>
      <c r="N26" s="87" t="s">
        <v>11</v>
      </c>
      <c r="O26" s="83">
        <v>9040</v>
      </c>
      <c r="P26" s="83">
        <v>7200</v>
      </c>
      <c r="Q26" s="83">
        <v>7920</v>
      </c>
      <c r="R26" s="83">
        <v>6880</v>
      </c>
    </row>
    <row r="27" spans="2:22" s="18" customFormat="1" ht="12.75" x14ac:dyDescent="0.2">
      <c r="B27" s="19" t="s">
        <v>140</v>
      </c>
      <c r="C27" s="20" t="s">
        <v>141</v>
      </c>
      <c r="D27" s="18">
        <v>2015</v>
      </c>
      <c r="E27" s="18" t="s">
        <v>20</v>
      </c>
      <c r="F27" s="21">
        <v>8080</v>
      </c>
      <c r="G27" s="21"/>
      <c r="H27" s="21"/>
      <c r="I27" s="21"/>
      <c r="J27" s="21"/>
      <c r="K27" s="21"/>
      <c r="L27" s="21"/>
      <c r="M27" s="21"/>
      <c r="N27" s="87" t="s">
        <v>15</v>
      </c>
      <c r="O27" s="83">
        <v>7600</v>
      </c>
      <c r="P27" s="83">
        <v>9760</v>
      </c>
      <c r="Q27" s="83">
        <v>7840</v>
      </c>
      <c r="R27" s="83">
        <v>6880</v>
      </c>
    </row>
    <row r="28" spans="2:22" s="18" customFormat="1" ht="12.75" x14ac:dyDescent="0.2">
      <c r="B28" s="19" t="s">
        <v>140</v>
      </c>
      <c r="C28" s="20" t="s">
        <v>141</v>
      </c>
      <c r="D28" s="18">
        <v>2015</v>
      </c>
      <c r="E28" s="18" t="s">
        <v>21</v>
      </c>
      <c r="F28" s="21">
        <v>8000</v>
      </c>
      <c r="G28" s="21"/>
      <c r="H28" s="21"/>
      <c r="I28" s="21"/>
      <c r="J28" s="21"/>
      <c r="K28" s="21"/>
      <c r="L28" s="21"/>
      <c r="M28" s="21"/>
      <c r="N28" s="87" t="s">
        <v>16</v>
      </c>
      <c r="O28" s="83">
        <v>7200</v>
      </c>
      <c r="P28" s="83">
        <v>7760</v>
      </c>
      <c r="Q28" s="83">
        <v>6720</v>
      </c>
      <c r="R28" s="83">
        <v>10007</v>
      </c>
    </row>
    <row r="29" spans="2:22" s="18" customFormat="1" ht="12.75" x14ac:dyDescent="0.2">
      <c r="B29" s="19" t="s">
        <v>140</v>
      </c>
      <c r="C29" s="20" t="s">
        <v>141</v>
      </c>
      <c r="D29" s="18">
        <v>2015</v>
      </c>
      <c r="E29" s="18" t="s">
        <v>22</v>
      </c>
      <c r="F29" s="21">
        <v>8480</v>
      </c>
      <c r="G29" s="21"/>
      <c r="H29" s="21"/>
      <c r="I29" s="21"/>
      <c r="J29" s="21"/>
      <c r="K29" s="21"/>
      <c r="L29" s="21"/>
      <c r="M29" s="21"/>
      <c r="N29" s="87" t="s">
        <v>17</v>
      </c>
      <c r="O29" s="83">
        <v>0</v>
      </c>
      <c r="P29" s="83">
        <v>7520</v>
      </c>
      <c r="Q29" s="83">
        <v>7440</v>
      </c>
      <c r="R29" s="83">
        <v>10800</v>
      </c>
    </row>
    <row r="30" spans="2:22" s="18" customFormat="1" ht="12.75" x14ac:dyDescent="0.2">
      <c r="B30" s="19" t="s">
        <v>140</v>
      </c>
      <c r="C30" s="20" t="s">
        <v>141</v>
      </c>
      <c r="D30" s="18">
        <v>2015</v>
      </c>
      <c r="E30" s="18" t="s">
        <v>23</v>
      </c>
      <c r="F30" s="21">
        <v>8400</v>
      </c>
      <c r="G30" s="21"/>
      <c r="H30" s="21"/>
      <c r="I30" s="21"/>
      <c r="J30" s="21"/>
      <c r="K30" s="21"/>
      <c r="L30" s="21"/>
      <c r="M30" s="21"/>
      <c r="N30" s="87" t="s">
        <v>18</v>
      </c>
      <c r="O30" s="83">
        <v>13440</v>
      </c>
      <c r="P30" s="83">
        <v>8800</v>
      </c>
      <c r="Q30" s="83">
        <v>6480</v>
      </c>
      <c r="R30" s="83">
        <v>5840</v>
      </c>
    </row>
    <row r="31" spans="2:22" s="18" customFormat="1" ht="12.75" x14ac:dyDescent="0.2">
      <c r="B31" s="19" t="s">
        <v>140</v>
      </c>
      <c r="C31" s="20" t="s">
        <v>141</v>
      </c>
      <c r="D31" s="18">
        <v>2015</v>
      </c>
      <c r="E31" s="18" t="s">
        <v>24</v>
      </c>
      <c r="F31" s="21">
        <v>8240</v>
      </c>
      <c r="G31" s="21"/>
      <c r="H31" s="21"/>
      <c r="I31" s="21"/>
      <c r="J31" s="21"/>
      <c r="K31" s="21"/>
      <c r="L31" s="21"/>
      <c r="M31" s="21"/>
      <c r="N31" s="87" t="s">
        <v>19</v>
      </c>
      <c r="O31" s="83">
        <v>8000</v>
      </c>
      <c r="P31" s="83">
        <v>8640</v>
      </c>
      <c r="Q31" s="83">
        <v>6880</v>
      </c>
      <c r="R31" s="83">
        <v>6400</v>
      </c>
    </row>
    <row r="32" spans="2:22" s="18" customFormat="1" ht="12.75" x14ac:dyDescent="0.2">
      <c r="B32" s="19" t="s">
        <v>140</v>
      </c>
      <c r="C32" s="20" t="s">
        <v>141</v>
      </c>
      <c r="D32" s="18">
        <v>2015</v>
      </c>
      <c r="E32" s="18" t="s">
        <v>25</v>
      </c>
      <c r="F32" s="21">
        <v>8720</v>
      </c>
      <c r="G32" s="21"/>
      <c r="H32" s="21"/>
      <c r="I32" s="21"/>
      <c r="J32" s="21"/>
      <c r="K32" s="21"/>
      <c r="L32" s="21"/>
      <c r="M32" s="21"/>
      <c r="N32" s="87" t="s">
        <v>20</v>
      </c>
      <c r="O32" s="83">
        <v>7200</v>
      </c>
      <c r="P32" s="83">
        <v>8080</v>
      </c>
      <c r="Q32" s="83">
        <v>7200</v>
      </c>
      <c r="R32" s="83">
        <v>6480</v>
      </c>
    </row>
    <row r="33" spans="2:18" s="18" customFormat="1" ht="12.75" x14ac:dyDescent="0.2">
      <c r="B33" s="19" t="s">
        <v>140</v>
      </c>
      <c r="C33" s="20" t="s">
        <v>141</v>
      </c>
      <c r="D33" s="18">
        <v>2016</v>
      </c>
      <c r="E33" s="18" t="s">
        <v>11</v>
      </c>
      <c r="F33" s="21">
        <v>7920</v>
      </c>
      <c r="G33" s="21"/>
      <c r="H33" s="21"/>
      <c r="I33" s="21"/>
      <c r="J33" s="21"/>
      <c r="K33" s="21"/>
      <c r="L33" s="21"/>
      <c r="M33" s="21"/>
      <c r="N33" s="87" t="s">
        <v>21</v>
      </c>
      <c r="O33" s="83">
        <v>7360</v>
      </c>
      <c r="P33" s="83">
        <v>8000</v>
      </c>
      <c r="Q33" s="83">
        <v>7200</v>
      </c>
      <c r="R33" s="83">
        <v>6960</v>
      </c>
    </row>
    <row r="34" spans="2:18" s="18" customFormat="1" ht="12.75" x14ac:dyDescent="0.2">
      <c r="B34" s="19" t="s">
        <v>140</v>
      </c>
      <c r="C34" s="20" t="s">
        <v>141</v>
      </c>
      <c r="D34" s="18">
        <v>2016</v>
      </c>
      <c r="E34" s="18" t="s">
        <v>15</v>
      </c>
      <c r="F34" s="21">
        <v>7840</v>
      </c>
      <c r="G34" s="21"/>
      <c r="H34" s="21"/>
      <c r="I34" s="21"/>
      <c r="J34" s="21"/>
      <c r="K34" s="21"/>
      <c r="L34" s="21"/>
      <c r="M34" s="21"/>
      <c r="N34" s="87" t="s">
        <v>22</v>
      </c>
      <c r="O34" s="83">
        <v>8000</v>
      </c>
      <c r="P34" s="83">
        <v>8480</v>
      </c>
      <c r="Q34" s="83">
        <v>7760</v>
      </c>
      <c r="R34" s="83">
        <v>6000</v>
      </c>
    </row>
    <row r="35" spans="2:18" s="18" customFormat="1" ht="12.75" x14ac:dyDescent="0.2">
      <c r="B35" s="19" t="s">
        <v>140</v>
      </c>
      <c r="C35" s="20" t="s">
        <v>141</v>
      </c>
      <c r="D35" s="18">
        <v>2016</v>
      </c>
      <c r="E35" s="18" t="s">
        <v>16</v>
      </c>
      <c r="F35" s="21">
        <v>6720</v>
      </c>
      <c r="G35" s="21"/>
      <c r="H35" s="21"/>
      <c r="I35" s="21"/>
      <c r="J35" s="21"/>
      <c r="K35" s="21"/>
      <c r="L35" s="21"/>
      <c r="M35" s="21"/>
      <c r="N35" s="87" t="s">
        <v>23</v>
      </c>
      <c r="O35" s="83">
        <v>7600</v>
      </c>
      <c r="P35" s="83">
        <v>8400</v>
      </c>
      <c r="Q35" s="83">
        <v>7760</v>
      </c>
      <c r="R35" s="83">
        <v>6320</v>
      </c>
    </row>
    <row r="36" spans="2:18" s="18" customFormat="1" ht="12.75" x14ac:dyDescent="0.2">
      <c r="B36" s="19" t="s">
        <v>140</v>
      </c>
      <c r="C36" s="20" t="s">
        <v>141</v>
      </c>
      <c r="D36" s="18">
        <v>2016</v>
      </c>
      <c r="E36" s="18" t="s">
        <v>17</v>
      </c>
      <c r="F36" s="21">
        <v>7440</v>
      </c>
      <c r="G36" s="21"/>
      <c r="H36" s="21"/>
      <c r="I36" s="21"/>
      <c r="J36" s="21"/>
      <c r="K36" s="21"/>
      <c r="L36" s="21"/>
      <c r="M36" s="21"/>
      <c r="N36" s="87" t="s">
        <v>24</v>
      </c>
      <c r="O36" s="83">
        <v>7520</v>
      </c>
      <c r="P36" s="83">
        <v>8240</v>
      </c>
      <c r="Q36" s="83">
        <v>7920</v>
      </c>
      <c r="R36" s="83">
        <v>6480</v>
      </c>
    </row>
    <row r="37" spans="2:18" s="18" customFormat="1" ht="12.75" x14ac:dyDescent="0.2">
      <c r="B37" s="19" t="s">
        <v>140</v>
      </c>
      <c r="C37" s="20" t="s">
        <v>141</v>
      </c>
      <c r="D37" s="18">
        <v>2016</v>
      </c>
      <c r="E37" s="18" t="s">
        <v>18</v>
      </c>
      <c r="F37" s="21">
        <v>6480</v>
      </c>
      <c r="G37" s="21"/>
      <c r="H37" s="21"/>
      <c r="I37" s="21"/>
      <c r="J37" s="21"/>
      <c r="K37" s="21"/>
      <c r="L37" s="21"/>
      <c r="M37" s="21"/>
      <c r="N37" s="87" t="s">
        <v>25</v>
      </c>
      <c r="O37" s="83">
        <v>8400</v>
      </c>
      <c r="P37" s="83">
        <v>8720</v>
      </c>
      <c r="Q37" s="83">
        <v>8240</v>
      </c>
      <c r="R37" s="83">
        <v>5440</v>
      </c>
    </row>
    <row r="38" spans="2:18" s="18" customFormat="1" ht="13.5" thickBot="1" x14ac:dyDescent="0.25">
      <c r="B38" s="19" t="s">
        <v>140</v>
      </c>
      <c r="C38" s="20" t="s">
        <v>141</v>
      </c>
      <c r="D38" s="18">
        <v>2016</v>
      </c>
      <c r="E38" s="18" t="s">
        <v>19</v>
      </c>
      <c r="F38" s="21">
        <v>6880</v>
      </c>
      <c r="G38" s="21"/>
      <c r="H38" s="21"/>
      <c r="I38" s="21"/>
      <c r="J38" s="21"/>
      <c r="K38" s="21"/>
      <c r="L38" s="21"/>
      <c r="M38" s="21"/>
      <c r="N38" s="87" t="s">
        <v>28</v>
      </c>
      <c r="O38" s="83">
        <v>91360</v>
      </c>
      <c r="P38" s="83">
        <v>99600</v>
      </c>
      <c r="Q38" s="83">
        <v>89360</v>
      </c>
      <c r="R38" s="83">
        <v>84487</v>
      </c>
    </row>
    <row r="39" spans="2:18" s="18" customFormat="1" ht="13.5" thickTop="1" x14ac:dyDescent="0.2">
      <c r="B39" s="19" t="s">
        <v>140</v>
      </c>
      <c r="C39" s="20" t="s">
        <v>141</v>
      </c>
      <c r="D39" s="18">
        <v>2016</v>
      </c>
      <c r="E39" s="18" t="s">
        <v>20</v>
      </c>
      <c r="F39" s="21">
        <v>7200</v>
      </c>
      <c r="G39" s="21"/>
      <c r="H39" s="21"/>
      <c r="I39" s="21"/>
      <c r="J39" s="21"/>
      <c r="K39" s="21"/>
      <c r="L39" s="21"/>
      <c r="M39" s="21"/>
      <c r="N39" s="29" t="s">
        <v>93</v>
      </c>
      <c r="O39" s="25">
        <f>+Q20/O38</f>
        <v>0.50841961471103325</v>
      </c>
      <c r="P39" s="25"/>
      <c r="Q39" s="25"/>
      <c r="R39" s="25"/>
    </row>
    <row r="40" spans="2:18" s="18" customFormat="1" ht="12.75" x14ac:dyDescent="0.2">
      <c r="B40" s="19" t="s">
        <v>140</v>
      </c>
      <c r="C40" s="20" t="s">
        <v>141</v>
      </c>
      <c r="D40" s="18">
        <v>2016</v>
      </c>
      <c r="E40" s="18" t="s">
        <v>21</v>
      </c>
      <c r="F40" s="21">
        <v>7200</v>
      </c>
      <c r="G40" s="21"/>
      <c r="H40" s="21"/>
      <c r="I40" s="21"/>
      <c r="J40" s="21"/>
      <c r="K40" s="21"/>
      <c r="L40" s="21"/>
      <c r="M40" s="21"/>
      <c r="N40" s="27"/>
      <c r="O40" s="21"/>
      <c r="P40" s="21"/>
      <c r="Q40" s="21"/>
      <c r="R40" s="21"/>
    </row>
    <row r="41" spans="2:18" s="18" customFormat="1" ht="12.75" x14ac:dyDescent="0.2">
      <c r="B41" s="19" t="s">
        <v>140</v>
      </c>
      <c r="C41" s="20" t="s">
        <v>141</v>
      </c>
      <c r="D41" s="18">
        <v>2016</v>
      </c>
      <c r="E41" s="18" t="s">
        <v>22</v>
      </c>
      <c r="F41" s="21">
        <v>7760</v>
      </c>
      <c r="G41" s="21"/>
      <c r="H41" s="21"/>
      <c r="I41" s="21"/>
      <c r="J41" s="21"/>
      <c r="K41" s="21"/>
      <c r="L41" s="21"/>
      <c r="M41" s="21"/>
    </row>
    <row r="42" spans="2:18" s="18" customFormat="1" ht="12.75" x14ac:dyDescent="0.2">
      <c r="B42" s="19" t="s">
        <v>140</v>
      </c>
      <c r="C42" s="20" t="s">
        <v>141</v>
      </c>
      <c r="D42" s="18">
        <v>2016</v>
      </c>
      <c r="E42" s="18" t="s">
        <v>23</v>
      </c>
      <c r="F42" s="21">
        <v>7760</v>
      </c>
      <c r="G42" s="21"/>
      <c r="H42" s="21"/>
      <c r="I42" s="21"/>
      <c r="J42" s="21"/>
      <c r="K42" s="21"/>
      <c r="L42" s="21"/>
      <c r="M42" s="21"/>
      <c r="N42" s="57" t="s">
        <v>98</v>
      </c>
      <c r="O42" s="47"/>
      <c r="P42" s="47"/>
      <c r="Q42" s="47"/>
      <c r="R42" s="47"/>
    </row>
    <row r="43" spans="2:18" s="18" customFormat="1" ht="12.75" x14ac:dyDescent="0.2">
      <c r="B43" s="19" t="s">
        <v>140</v>
      </c>
      <c r="C43" s="20" t="s">
        <v>141</v>
      </c>
      <c r="D43" s="18">
        <v>2016</v>
      </c>
      <c r="E43" s="18" t="s">
        <v>24</v>
      </c>
      <c r="F43" s="21">
        <v>7920</v>
      </c>
      <c r="G43" s="21"/>
      <c r="H43" s="21"/>
      <c r="I43" s="21"/>
      <c r="J43" s="21"/>
      <c r="K43" s="21"/>
      <c r="L43" s="21"/>
      <c r="M43" s="21"/>
      <c r="N43" s="28" t="s">
        <v>27</v>
      </c>
      <c r="O43" s="28">
        <v>2014</v>
      </c>
      <c r="P43" s="28">
        <v>2015</v>
      </c>
      <c r="Q43" s="28">
        <v>2016</v>
      </c>
      <c r="R43" s="28">
        <v>2017</v>
      </c>
    </row>
    <row r="44" spans="2:18" s="18" customFormat="1" ht="12.75" x14ac:dyDescent="0.2">
      <c r="B44" s="19" t="s">
        <v>140</v>
      </c>
      <c r="C44" s="20" t="s">
        <v>141</v>
      </c>
      <c r="D44" s="18">
        <v>2016</v>
      </c>
      <c r="E44" s="18" t="s">
        <v>25</v>
      </c>
      <c r="F44" s="21">
        <v>8240</v>
      </c>
      <c r="G44" s="21"/>
      <c r="H44" s="21"/>
      <c r="I44" s="21"/>
      <c r="J44" s="21"/>
      <c r="K44" s="21"/>
      <c r="L44" s="21"/>
      <c r="M44" s="21"/>
      <c r="N44" s="18" t="s">
        <v>11</v>
      </c>
      <c r="O44" s="21">
        <f>O26*$O$39</f>
        <v>4596.1133169877403</v>
      </c>
      <c r="P44" s="21">
        <f>P26*$O$39</f>
        <v>3660.6212259194394</v>
      </c>
      <c r="Q44" s="21">
        <f>Q26*$O$39</f>
        <v>4026.6833485113834</v>
      </c>
      <c r="R44" s="21">
        <f t="shared" ref="R44" si="1">R26*$O$39</f>
        <v>3497.9269492119088</v>
      </c>
    </row>
    <row r="45" spans="2:18" s="18" customFormat="1" ht="12.75" x14ac:dyDescent="0.2">
      <c r="B45" s="19" t="s">
        <v>140</v>
      </c>
      <c r="C45" s="20" t="s">
        <v>141</v>
      </c>
      <c r="D45" s="18">
        <v>2017</v>
      </c>
      <c r="E45" s="18" t="s">
        <v>11</v>
      </c>
      <c r="F45" s="83">
        <v>6880</v>
      </c>
      <c r="G45" s="21"/>
      <c r="H45" s="21"/>
      <c r="I45" s="21"/>
      <c r="J45" s="21"/>
      <c r="K45" s="21"/>
      <c r="L45" s="21"/>
      <c r="M45" s="21"/>
      <c r="N45" s="18" t="s">
        <v>15</v>
      </c>
      <c r="O45" s="21">
        <f t="shared" ref="O45:R55" si="2">O27*$O$39</f>
        <v>3863.9890718038528</v>
      </c>
      <c r="P45" s="21">
        <f t="shared" si="2"/>
        <v>4962.1754395796843</v>
      </c>
      <c r="Q45" s="21">
        <f t="shared" si="2"/>
        <v>3986.0097793345008</v>
      </c>
      <c r="R45" s="21">
        <f>R27*$O$39</f>
        <v>3497.9269492119088</v>
      </c>
    </row>
    <row r="46" spans="2:18" s="18" customFormat="1" ht="12.75" x14ac:dyDescent="0.2">
      <c r="B46" s="19" t="s">
        <v>140</v>
      </c>
      <c r="C46" s="20" t="s">
        <v>141</v>
      </c>
      <c r="D46" s="18">
        <v>2017</v>
      </c>
      <c r="E46" s="18" t="s">
        <v>15</v>
      </c>
      <c r="F46" s="83">
        <v>6880</v>
      </c>
      <c r="G46" s="21"/>
      <c r="H46" s="21"/>
      <c r="I46" s="21"/>
      <c r="J46" s="21"/>
      <c r="K46" s="21"/>
      <c r="L46" s="21"/>
      <c r="M46" s="21"/>
      <c r="N46" s="18" t="s">
        <v>16</v>
      </c>
      <c r="O46" s="21">
        <f t="shared" si="2"/>
        <v>3660.6212259194394</v>
      </c>
      <c r="P46" s="21">
        <f t="shared" si="2"/>
        <v>3945.3362101576181</v>
      </c>
      <c r="Q46" s="21">
        <f t="shared" si="2"/>
        <v>3416.5798108581434</v>
      </c>
      <c r="R46" s="21">
        <f t="shared" si="2"/>
        <v>5087.7550844133093</v>
      </c>
    </row>
    <row r="47" spans="2:18" s="18" customFormat="1" ht="12.75" x14ac:dyDescent="0.2">
      <c r="B47" s="19" t="s">
        <v>140</v>
      </c>
      <c r="C47" s="20" t="s">
        <v>141</v>
      </c>
      <c r="D47" s="18">
        <v>2017</v>
      </c>
      <c r="E47" s="18" t="s">
        <v>16</v>
      </c>
      <c r="F47" s="83">
        <v>10007</v>
      </c>
      <c r="G47" s="21"/>
      <c r="H47" s="21"/>
      <c r="I47" s="21"/>
      <c r="J47" s="21"/>
      <c r="K47" s="21"/>
      <c r="L47" s="21"/>
      <c r="M47" s="21"/>
      <c r="N47" s="18" t="s">
        <v>17</v>
      </c>
      <c r="O47" s="21">
        <f t="shared" si="2"/>
        <v>0</v>
      </c>
      <c r="P47" s="21">
        <f t="shared" si="2"/>
        <v>3823.3155026269701</v>
      </c>
      <c r="Q47" s="21">
        <f t="shared" si="2"/>
        <v>3782.6419334500874</v>
      </c>
      <c r="R47" s="21">
        <f t="shared" si="2"/>
        <v>5490.9318388791589</v>
      </c>
    </row>
    <row r="48" spans="2:18" s="18" customFormat="1" ht="12.75" x14ac:dyDescent="0.2">
      <c r="B48" s="19" t="s">
        <v>140</v>
      </c>
      <c r="C48" s="20" t="s">
        <v>141</v>
      </c>
      <c r="D48" s="18">
        <v>2017</v>
      </c>
      <c r="E48" s="18" t="s">
        <v>17</v>
      </c>
      <c r="F48" s="83">
        <v>10800</v>
      </c>
      <c r="G48" s="21"/>
      <c r="H48" s="21"/>
      <c r="I48" s="21"/>
      <c r="J48" s="21"/>
      <c r="K48" s="21"/>
      <c r="L48" s="21"/>
      <c r="M48" s="21"/>
      <c r="N48" s="18" t="s">
        <v>18</v>
      </c>
      <c r="O48" s="21">
        <f t="shared" si="2"/>
        <v>6833.1596217162869</v>
      </c>
      <c r="P48" s="21">
        <f t="shared" si="2"/>
        <v>4474.0926094570923</v>
      </c>
      <c r="Q48" s="21">
        <f t="shared" si="2"/>
        <v>3294.5591033274954</v>
      </c>
      <c r="R48" s="21">
        <f t="shared" si="2"/>
        <v>2969.1705499124341</v>
      </c>
    </row>
    <row r="49" spans="2:18" s="18" customFormat="1" ht="12.75" x14ac:dyDescent="0.2">
      <c r="B49" s="19" t="s">
        <v>140</v>
      </c>
      <c r="C49" s="20" t="s">
        <v>141</v>
      </c>
      <c r="D49" s="18">
        <v>2017</v>
      </c>
      <c r="E49" s="18" t="s">
        <v>18</v>
      </c>
      <c r="F49" s="83">
        <v>5840</v>
      </c>
      <c r="G49" s="21"/>
      <c r="H49" s="21"/>
      <c r="I49" s="21"/>
      <c r="J49" s="21"/>
      <c r="K49" s="21"/>
      <c r="L49" s="21"/>
      <c r="M49" s="21"/>
      <c r="N49" s="18" t="s">
        <v>19</v>
      </c>
      <c r="O49" s="21">
        <f t="shared" si="2"/>
        <v>4067.3569176882661</v>
      </c>
      <c r="P49" s="21">
        <f t="shared" si="2"/>
        <v>4392.745471103327</v>
      </c>
      <c r="Q49" s="21">
        <f t="shared" si="2"/>
        <v>3497.9269492119088</v>
      </c>
      <c r="R49" s="21">
        <f t="shared" si="2"/>
        <v>3253.8855341506128</v>
      </c>
    </row>
    <row r="50" spans="2:18" s="18" customFormat="1" ht="12.75" x14ac:dyDescent="0.2">
      <c r="B50" s="19" t="s">
        <v>140</v>
      </c>
      <c r="C50" s="20" t="s">
        <v>141</v>
      </c>
      <c r="D50" s="18">
        <v>2017</v>
      </c>
      <c r="E50" s="18" t="s">
        <v>19</v>
      </c>
      <c r="F50" s="83">
        <v>6400</v>
      </c>
      <c r="G50" s="21"/>
      <c r="H50" s="21"/>
      <c r="I50" s="21"/>
      <c r="J50" s="21"/>
      <c r="K50" s="21"/>
      <c r="L50" s="21"/>
      <c r="M50" s="21"/>
      <c r="N50" s="18" t="s">
        <v>20</v>
      </c>
      <c r="O50" s="21">
        <f t="shared" si="2"/>
        <v>3660.6212259194394</v>
      </c>
      <c r="P50" s="21">
        <f t="shared" si="2"/>
        <v>4108.0304868651483</v>
      </c>
      <c r="Q50" s="21">
        <f t="shared" si="2"/>
        <v>3660.6212259194394</v>
      </c>
      <c r="R50" s="21">
        <f t="shared" si="2"/>
        <v>3294.5591033274954</v>
      </c>
    </row>
    <row r="51" spans="2:18" s="18" customFormat="1" ht="12.75" x14ac:dyDescent="0.2">
      <c r="B51" s="19" t="s">
        <v>140</v>
      </c>
      <c r="C51" s="20" t="s">
        <v>141</v>
      </c>
      <c r="D51" s="18">
        <v>2017</v>
      </c>
      <c r="E51" s="18" t="s">
        <v>20</v>
      </c>
      <c r="F51" s="83">
        <v>6480</v>
      </c>
      <c r="G51" s="21"/>
      <c r="H51" s="21"/>
      <c r="I51" s="21"/>
      <c r="J51" s="21"/>
      <c r="K51" s="21"/>
      <c r="L51" s="21"/>
      <c r="M51" s="21"/>
      <c r="N51" s="18" t="s">
        <v>21</v>
      </c>
      <c r="O51" s="21">
        <f t="shared" si="2"/>
        <v>3741.9683642732048</v>
      </c>
      <c r="P51" s="21">
        <f t="shared" si="2"/>
        <v>4067.3569176882661</v>
      </c>
      <c r="Q51" s="21">
        <f t="shared" si="2"/>
        <v>3660.6212259194394</v>
      </c>
      <c r="R51" s="21">
        <f t="shared" si="2"/>
        <v>3538.6005183887914</v>
      </c>
    </row>
    <row r="52" spans="2:18" s="18" customFormat="1" ht="12.75" x14ac:dyDescent="0.2">
      <c r="B52" s="19" t="s">
        <v>140</v>
      </c>
      <c r="C52" s="20" t="s">
        <v>141</v>
      </c>
      <c r="D52" s="18">
        <v>2017</v>
      </c>
      <c r="E52" s="18" t="s">
        <v>21</v>
      </c>
      <c r="F52" s="83">
        <v>6960</v>
      </c>
      <c r="G52" s="21"/>
      <c r="H52" s="21"/>
      <c r="I52" s="21"/>
      <c r="J52" s="21"/>
      <c r="K52" s="21"/>
      <c r="L52" s="21"/>
      <c r="M52" s="21"/>
      <c r="N52" s="18" t="s">
        <v>22</v>
      </c>
      <c r="O52" s="21">
        <f t="shared" si="2"/>
        <v>4067.3569176882661</v>
      </c>
      <c r="P52" s="21">
        <f t="shared" si="2"/>
        <v>4311.3983327495616</v>
      </c>
      <c r="Q52" s="21">
        <f t="shared" si="2"/>
        <v>3945.3362101576181</v>
      </c>
      <c r="R52" s="21">
        <f t="shared" si="2"/>
        <v>3050.5176882661995</v>
      </c>
    </row>
    <row r="53" spans="2:18" s="18" customFormat="1" ht="12.75" x14ac:dyDescent="0.2">
      <c r="B53" s="19" t="s">
        <v>140</v>
      </c>
      <c r="C53" s="20" t="s">
        <v>141</v>
      </c>
      <c r="D53" s="18">
        <v>2017</v>
      </c>
      <c r="E53" s="18" t="s">
        <v>22</v>
      </c>
      <c r="F53" s="83">
        <v>6000</v>
      </c>
      <c r="G53" s="21"/>
      <c r="M53" s="21"/>
      <c r="N53" s="18" t="s">
        <v>23</v>
      </c>
      <c r="O53" s="21">
        <f t="shared" si="2"/>
        <v>3863.9890718038528</v>
      </c>
      <c r="P53" s="21">
        <f t="shared" si="2"/>
        <v>4270.724763572679</v>
      </c>
      <c r="Q53" s="21">
        <f t="shared" si="2"/>
        <v>3945.3362101576181</v>
      </c>
      <c r="R53" s="21">
        <f t="shared" si="2"/>
        <v>3213.2119649737301</v>
      </c>
    </row>
    <row r="54" spans="2:18" s="18" customFormat="1" ht="12.75" x14ac:dyDescent="0.2">
      <c r="B54" s="19" t="s">
        <v>140</v>
      </c>
      <c r="C54" s="20" t="s">
        <v>141</v>
      </c>
      <c r="D54" s="18">
        <v>2017</v>
      </c>
      <c r="E54" s="18" t="s">
        <v>23</v>
      </c>
      <c r="F54" s="83">
        <v>6320</v>
      </c>
      <c r="G54" s="21"/>
      <c r="M54" s="21"/>
      <c r="N54" s="18" t="s">
        <v>24</v>
      </c>
      <c r="O54" s="21">
        <f t="shared" si="2"/>
        <v>3823.3155026269701</v>
      </c>
      <c r="P54" s="21">
        <f t="shared" si="2"/>
        <v>4189.3776252189136</v>
      </c>
      <c r="Q54" s="21">
        <f t="shared" si="2"/>
        <v>4026.6833485113834</v>
      </c>
      <c r="R54" s="21">
        <f t="shared" si="2"/>
        <v>3294.5591033274954</v>
      </c>
    </row>
    <row r="55" spans="2:18" s="18" customFormat="1" ht="13.5" thickBot="1" x14ac:dyDescent="0.25">
      <c r="B55" s="19" t="s">
        <v>140</v>
      </c>
      <c r="C55" s="20" t="s">
        <v>141</v>
      </c>
      <c r="D55" s="18">
        <v>2017</v>
      </c>
      <c r="E55" s="18" t="s">
        <v>24</v>
      </c>
      <c r="F55" s="83">
        <v>6480</v>
      </c>
      <c r="G55" s="21"/>
      <c r="M55" s="21"/>
      <c r="N55" s="18" t="s">
        <v>25</v>
      </c>
      <c r="O55" s="21">
        <f t="shared" si="2"/>
        <v>4270.724763572679</v>
      </c>
      <c r="P55" s="21">
        <f t="shared" si="2"/>
        <v>4433.4190402802096</v>
      </c>
      <c r="Q55" s="21">
        <f t="shared" si="2"/>
        <v>4189.3776252189136</v>
      </c>
      <c r="R55" s="21">
        <f t="shared" si="2"/>
        <v>2765.8027040280208</v>
      </c>
    </row>
    <row r="56" spans="2:18" s="18" customFormat="1" ht="13.5" thickTop="1" x14ac:dyDescent="0.2">
      <c r="B56" s="19" t="s">
        <v>140</v>
      </c>
      <c r="C56" s="20" t="s">
        <v>141</v>
      </c>
      <c r="D56" s="18">
        <v>2017</v>
      </c>
      <c r="E56" s="18" t="s">
        <v>25</v>
      </c>
      <c r="F56" s="83">
        <v>5440</v>
      </c>
      <c r="G56" s="21"/>
      <c r="M56" s="21"/>
      <c r="N56" s="29" t="s">
        <v>28</v>
      </c>
      <c r="O56" s="30">
        <f>+SUM(O44:O55)</f>
        <v>46449.215999999993</v>
      </c>
      <c r="P56" s="30">
        <f t="shared" ref="P56" si="3">+SUM(P44:P55)</f>
        <v>50638.593625218913</v>
      </c>
      <c r="Q56" s="30">
        <f>+SUM(Q44:Q55)</f>
        <v>45432.376770577932</v>
      </c>
      <c r="R56" s="30">
        <f>+SUM(R44:R55)</f>
        <v>42954.84798809106</v>
      </c>
    </row>
    <row r="57" spans="2:18" s="18" customFormat="1" ht="12.75" x14ac:dyDescent="0.2"/>
    <row r="58" spans="2:18" s="18" customFormat="1" ht="12.75" x14ac:dyDescent="0.2"/>
    <row r="59" spans="2:18" s="18" customFormat="1" ht="12.75" x14ac:dyDescent="0.2"/>
    <row r="60" spans="2:18" s="18" customFormat="1" x14ac:dyDescent="0.25">
      <c r="B60"/>
      <c r="C60"/>
      <c r="D60"/>
      <c r="E60"/>
      <c r="F60"/>
    </row>
    <row r="61" spans="2:18" s="18" customFormat="1" x14ac:dyDescent="0.25">
      <c r="B61"/>
      <c r="C61"/>
      <c r="D61"/>
      <c r="E61"/>
      <c r="F61"/>
    </row>
    <row r="62" spans="2:18" s="18" customFormat="1" x14ac:dyDescent="0.25">
      <c r="B62"/>
      <c r="C62"/>
      <c r="D62"/>
      <c r="E62"/>
      <c r="F62"/>
    </row>
    <row r="63" spans="2:18" s="18" customFormat="1" x14ac:dyDescent="0.25">
      <c r="B63"/>
      <c r="C63"/>
      <c r="D63"/>
      <c r="E63"/>
      <c r="F63"/>
    </row>
    <row r="64" spans="2:18" s="18" customFormat="1" x14ac:dyDescent="0.25">
      <c r="B64"/>
      <c r="C64"/>
      <c r="D64"/>
      <c r="E64"/>
      <c r="F64"/>
    </row>
    <row r="65" spans="2:6" s="18" customFormat="1" x14ac:dyDescent="0.25">
      <c r="B65"/>
      <c r="C65"/>
      <c r="D65"/>
      <c r="E65"/>
      <c r="F65"/>
    </row>
    <row r="66" spans="2:6" s="18" customFormat="1" x14ac:dyDescent="0.25">
      <c r="B66"/>
      <c r="C66"/>
      <c r="D66"/>
      <c r="E66"/>
      <c r="F66"/>
    </row>
    <row r="67" spans="2:6" s="18" customFormat="1" x14ac:dyDescent="0.25">
      <c r="B67"/>
      <c r="C67"/>
      <c r="D67"/>
      <c r="E67"/>
      <c r="F67"/>
    </row>
    <row r="68" spans="2:6" s="18" customFormat="1" x14ac:dyDescent="0.25">
      <c r="B68"/>
      <c r="C68"/>
      <c r="D68"/>
      <c r="E68"/>
      <c r="F68"/>
    </row>
    <row r="69" spans="2:6" s="18" customFormat="1" x14ac:dyDescent="0.25">
      <c r="B69"/>
      <c r="C69"/>
      <c r="D69"/>
      <c r="E69"/>
      <c r="F69"/>
    </row>
    <row r="70" spans="2:6" s="18" customFormat="1" x14ac:dyDescent="0.25">
      <c r="B70"/>
      <c r="C70"/>
      <c r="D70"/>
      <c r="E70"/>
      <c r="F70"/>
    </row>
    <row r="71" spans="2:6" s="18" customFormat="1" x14ac:dyDescent="0.25">
      <c r="B71"/>
      <c r="C71"/>
      <c r="D71"/>
      <c r="E71"/>
      <c r="F71"/>
    </row>
    <row r="72" spans="2:6" s="18" customFormat="1" x14ac:dyDescent="0.25">
      <c r="B72"/>
      <c r="C72"/>
      <c r="D72"/>
      <c r="E72"/>
      <c r="F72"/>
    </row>
    <row r="73" spans="2:6" s="18" customFormat="1" x14ac:dyDescent="0.25">
      <c r="B73"/>
      <c r="C73"/>
      <c r="D73"/>
      <c r="E73"/>
      <c r="F73"/>
    </row>
    <row r="74" spans="2:6" s="18" customFormat="1" x14ac:dyDescent="0.25">
      <c r="B74"/>
      <c r="C74"/>
      <c r="D74"/>
      <c r="E74"/>
      <c r="F74"/>
    </row>
    <row r="75" spans="2:6" s="18" customFormat="1" x14ac:dyDescent="0.25">
      <c r="B75"/>
      <c r="C75"/>
      <c r="D75"/>
      <c r="E75"/>
      <c r="F75"/>
    </row>
    <row r="76" spans="2:6" s="18" customFormat="1" x14ac:dyDescent="0.25">
      <c r="B76"/>
      <c r="C76"/>
      <c r="D76"/>
      <c r="E76"/>
      <c r="F76"/>
    </row>
    <row r="77" spans="2:6" s="18" customFormat="1" x14ac:dyDescent="0.25">
      <c r="B77"/>
      <c r="C77"/>
      <c r="D77"/>
      <c r="E77"/>
      <c r="F77"/>
    </row>
    <row r="78" spans="2:6" s="18" customFormat="1" x14ac:dyDescent="0.25">
      <c r="B78"/>
      <c r="C78"/>
      <c r="D78"/>
      <c r="E78"/>
      <c r="F78"/>
    </row>
    <row r="79" spans="2:6" s="18" customFormat="1" x14ac:dyDescent="0.25">
      <c r="B79"/>
      <c r="C79"/>
      <c r="D79"/>
      <c r="E79"/>
      <c r="F79"/>
    </row>
    <row r="80" spans="2:6" s="18" customFormat="1" x14ac:dyDescent="0.25">
      <c r="B80"/>
      <c r="C80"/>
      <c r="D80"/>
      <c r="E80"/>
      <c r="F80"/>
    </row>
    <row r="81" spans="2:6" s="18" customFormat="1" x14ac:dyDescent="0.25">
      <c r="B81"/>
      <c r="C81"/>
      <c r="D81"/>
      <c r="E81"/>
      <c r="F81"/>
    </row>
    <row r="82" spans="2:6" s="18" customFormat="1" x14ac:dyDescent="0.25">
      <c r="B82"/>
      <c r="C82"/>
      <c r="D82"/>
      <c r="E82"/>
      <c r="F82"/>
    </row>
    <row r="83" spans="2:6" s="18" customFormat="1" x14ac:dyDescent="0.25">
      <c r="B83"/>
      <c r="C83"/>
      <c r="D83"/>
      <c r="E83"/>
      <c r="F83"/>
    </row>
    <row r="84" spans="2:6" s="18" customFormat="1" x14ac:dyDescent="0.25">
      <c r="B84"/>
      <c r="C84"/>
      <c r="D84"/>
      <c r="E84"/>
      <c r="F84"/>
    </row>
    <row r="85" spans="2:6" s="18" customFormat="1" x14ac:dyDescent="0.25">
      <c r="B85"/>
      <c r="C85"/>
      <c r="D85"/>
      <c r="E85"/>
      <c r="F85"/>
    </row>
    <row r="86" spans="2:6" s="18" customFormat="1" x14ac:dyDescent="0.25">
      <c r="B86"/>
      <c r="C86"/>
      <c r="D86"/>
      <c r="E86"/>
      <c r="F86"/>
    </row>
    <row r="87" spans="2:6" s="18" customFormat="1" x14ac:dyDescent="0.25">
      <c r="B87"/>
      <c r="C87"/>
      <c r="D87"/>
      <c r="E87"/>
      <c r="F87"/>
    </row>
    <row r="88" spans="2:6" s="18" customFormat="1" x14ac:dyDescent="0.25">
      <c r="B88"/>
      <c r="C88"/>
      <c r="D88"/>
      <c r="E88"/>
      <c r="F88"/>
    </row>
    <row r="89" spans="2:6" s="18" customFormat="1" x14ac:dyDescent="0.25">
      <c r="B89"/>
      <c r="C89"/>
      <c r="D89"/>
      <c r="E89"/>
      <c r="F89"/>
    </row>
    <row r="90" spans="2:6" s="18" customFormat="1" x14ac:dyDescent="0.25">
      <c r="B90"/>
      <c r="C90"/>
      <c r="D90"/>
      <c r="E90"/>
      <c r="F90"/>
    </row>
    <row r="91" spans="2:6" s="18" customFormat="1" x14ac:dyDescent="0.25">
      <c r="B91"/>
      <c r="C91"/>
      <c r="D91"/>
      <c r="E91"/>
      <c r="F91"/>
    </row>
    <row r="92" spans="2:6" s="18" customFormat="1" x14ac:dyDescent="0.25">
      <c r="B92"/>
      <c r="C92"/>
      <c r="D92"/>
      <c r="E92"/>
      <c r="F92"/>
    </row>
    <row r="93" spans="2:6" s="18" customFormat="1" x14ac:dyDescent="0.25">
      <c r="B93"/>
      <c r="C93"/>
      <c r="D93"/>
      <c r="E93"/>
      <c r="F93"/>
    </row>
    <row r="94" spans="2:6" s="18" customFormat="1" x14ac:dyDescent="0.25">
      <c r="B94"/>
      <c r="C94"/>
      <c r="D94"/>
      <c r="E94"/>
      <c r="F94"/>
    </row>
    <row r="95" spans="2:6" s="18" customFormat="1" x14ac:dyDescent="0.25">
      <c r="B95"/>
      <c r="C95"/>
      <c r="D95"/>
      <c r="E95"/>
      <c r="F95"/>
    </row>
    <row r="96" spans="2:6" s="18" customFormat="1" x14ac:dyDescent="0.25">
      <c r="B96"/>
      <c r="C96"/>
      <c r="D96"/>
      <c r="E96"/>
      <c r="F96"/>
    </row>
    <row r="97" spans="2:19" s="18" customFormat="1" x14ac:dyDescent="0.25">
      <c r="B97"/>
      <c r="C97"/>
      <c r="D97"/>
      <c r="E97"/>
      <c r="F97"/>
    </row>
    <row r="98" spans="2:19" s="18" customFormat="1" x14ac:dyDescent="0.25">
      <c r="B98"/>
      <c r="C98"/>
      <c r="D98"/>
      <c r="E98"/>
      <c r="F98"/>
    </row>
    <row r="99" spans="2:19" s="18" customFormat="1" x14ac:dyDescent="0.25">
      <c r="B99"/>
      <c r="C99"/>
      <c r="D99"/>
      <c r="E99"/>
      <c r="F99"/>
    </row>
    <row r="100" spans="2:19" s="18" customFormat="1" x14ac:dyDescent="0.25">
      <c r="B100"/>
      <c r="C100"/>
      <c r="D100"/>
      <c r="E100"/>
      <c r="F100"/>
    </row>
    <row r="101" spans="2:19" s="18" customFormat="1" x14ac:dyDescent="0.25">
      <c r="B101"/>
      <c r="C101"/>
      <c r="D101"/>
      <c r="E101"/>
      <c r="F101"/>
    </row>
    <row r="102" spans="2:19" s="18" customFormat="1" x14ac:dyDescent="0.25">
      <c r="B102"/>
      <c r="C102"/>
      <c r="D102"/>
      <c r="E102"/>
      <c r="F102"/>
      <c r="S102"/>
    </row>
    <row r="103" spans="2:19" s="18" customFormat="1" x14ac:dyDescent="0.25">
      <c r="B103"/>
      <c r="C103"/>
      <c r="D103"/>
      <c r="E103"/>
      <c r="F103"/>
      <c r="S103"/>
    </row>
    <row r="104" spans="2:19" s="18" customFormat="1" x14ac:dyDescent="0.25">
      <c r="B104"/>
      <c r="C104"/>
      <c r="D104"/>
      <c r="E104"/>
      <c r="F104"/>
      <c r="S104"/>
    </row>
    <row r="105" spans="2:19" s="18" customFormat="1" x14ac:dyDescent="0.25">
      <c r="B105"/>
      <c r="C105"/>
      <c r="D105"/>
      <c r="E105"/>
      <c r="F105"/>
      <c r="S105"/>
    </row>
    <row r="106" spans="2:19" s="18" customFormat="1" x14ac:dyDescent="0.25">
      <c r="B106"/>
      <c r="C106"/>
      <c r="D106"/>
      <c r="E106"/>
      <c r="F106"/>
      <c r="P106"/>
      <c r="Q106"/>
      <c r="R106"/>
      <c r="S106"/>
    </row>
    <row r="107" spans="2:19" s="18" customFormat="1" x14ac:dyDescent="0.25">
      <c r="B107"/>
      <c r="C107"/>
      <c r="D107"/>
      <c r="E107"/>
      <c r="F107"/>
      <c r="P107"/>
      <c r="Q107"/>
      <c r="R107"/>
      <c r="S107"/>
    </row>
  </sheetData>
  <sheetProtection algorithmName="SHA-512" hashValue="t/mqybr6r2dwi1QHBrFYzNkNTRhC2xuRX3eWhoDewLO9mrA8uzUFegsoJV8p1ql1lANry7Dv7LHEkWkAqxOwNA==" saltValue="pxG3uLoDIyWQ1VWu1RlXiw==" spinCount="100000" sheet="1" objects="1" scenarios="1"/>
  <mergeCells count="4">
    <mergeCell ref="C2:P2"/>
    <mergeCell ref="C4:R4"/>
    <mergeCell ref="C5:R5"/>
    <mergeCell ref="S8:U8"/>
  </mergeCells>
  <pageMargins left="0.7" right="0.7" top="0.75" bottom="0.75" header="0.3" footer="0.3"/>
  <pageSetup orientation="portrait" r:id="rId3"/>
  <drawing r:id="rId4"/>
  <tableParts count="2"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REDUCCIÓN</vt:lpstr>
      <vt:lpstr>GEO1</vt:lpstr>
      <vt:lpstr>GEO2</vt:lpstr>
      <vt:lpstr>GEO3</vt:lpstr>
      <vt:lpstr>GEA1</vt:lpstr>
      <vt:lpstr>GEA2</vt:lpstr>
      <vt:lpstr>GEA3</vt:lpstr>
      <vt:lpstr>GEA4</vt:lpstr>
      <vt:lpstr>GEA5</vt:lpstr>
      <vt:lpstr>GEA6</vt:lpstr>
      <vt:lpstr>GEA7</vt:lpstr>
      <vt:lpstr>AAE1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Robles Quintana</dc:creator>
  <cp:lastModifiedBy>Gloria Mercedes Robles Quintana</cp:lastModifiedBy>
  <dcterms:created xsi:type="dcterms:W3CDTF">2018-09-10T02:46:28Z</dcterms:created>
  <dcterms:modified xsi:type="dcterms:W3CDTF">2018-11-29T21:02:39Z</dcterms:modified>
</cp:coreProperties>
</file>