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3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grobles\OneDrive - Acueducto de Bogota\7. PRÁCTICAS SOSTENIBLES\01 HC\2017\Informe\Publicación\"/>
    </mc:Choice>
  </mc:AlternateContent>
  <bookViews>
    <workbookView xWindow="0" yWindow="0" windowWidth="24000" windowHeight="9735"/>
  </bookViews>
  <sheets>
    <sheet name="TOTAL" sheetId="5" r:id="rId1"/>
    <sheet name="2016" sheetId="2" r:id="rId2"/>
    <sheet name="2017" sheetId="1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9" i="5" l="1"/>
  <c r="K13" i="5"/>
  <c r="I15" i="5" s="1"/>
  <c r="I14" i="5" l="1"/>
  <c r="I13" i="5"/>
  <c r="I11" i="5"/>
  <c r="I10" i="5"/>
  <c r="I9" i="5"/>
  <c r="AH31" i="1"/>
  <c r="Q51" i="2"/>
  <c r="O53" i="2"/>
  <c r="O52" i="2"/>
  <c r="O51" i="2"/>
  <c r="G31" i="2"/>
  <c r="D32" i="2" s="1"/>
  <c r="AB12" i="2"/>
  <c r="Y13" i="2" s="1"/>
  <c r="D13" i="2"/>
  <c r="U12" i="2"/>
  <c r="S13" i="2" s="1"/>
  <c r="N12" i="2"/>
  <c r="K13" i="2" s="1"/>
  <c r="G12" i="2"/>
  <c r="F13" i="2" s="1"/>
  <c r="E32" i="2" l="1"/>
  <c r="F32" i="2"/>
  <c r="L13" i="2"/>
  <c r="T13" i="2"/>
  <c r="M13" i="2"/>
  <c r="Z13" i="2"/>
  <c r="R13" i="2"/>
  <c r="AA13" i="2"/>
  <c r="E13" i="2"/>
  <c r="AB31" i="2" l="1"/>
  <c r="Z32" i="2" s="1"/>
  <c r="U31" i="2"/>
  <c r="R32" i="2" s="1"/>
  <c r="N31" i="2"/>
  <c r="M32" i="2" s="1"/>
  <c r="AJ31" i="1"/>
  <c r="AF33" i="1"/>
  <c r="AF32" i="1"/>
  <c r="AF31" i="1"/>
  <c r="X13" i="1"/>
  <c r="Y12" i="1"/>
  <c r="V13" i="1" s="1"/>
  <c r="S12" i="1"/>
  <c r="P13" i="1" s="1"/>
  <c r="M12" i="1"/>
  <c r="J13" i="1" s="1"/>
  <c r="G12" i="1"/>
  <c r="F13" i="1" s="1"/>
  <c r="S51" i="2" l="1"/>
  <c r="K32" i="2"/>
  <c r="S32" i="2"/>
  <c r="AA32" i="2"/>
  <c r="L32" i="2"/>
  <c r="T32" i="2"/>
  <c r="Y32" i="2"/>
  <c r="L13" i="1"/>
  <c r="K13" i="1"/>
  <c r="W13" i="1"/>
  <c r="Q13" i="1"/>
  <c r="R13" i="1"/>
  <c r="D13" i="1"/>
  <c r="E13" i="1"/>
  <c r="Q53" i="2" l="1"/>
  <c r="Q52" i="2"/>
  <c r="AH33" i="1"/>
  <c r="Y34" i="1"/>
  <c r="V35" i="1" s="1"/>
  <c r="S34" i="1"/>
  <c r="R35" i="1" s="1"/>
  <c r="M34" i="1"/>
  <c r="K35" i="1" s="1"/>
  <c r="G34" i="1"/>
  <c r="E35" i="1" s="1"/>
  <c r="AQ12" i="1"/>
  <c r="AN13" i="1" s="1"/>
  <c r="AK12" i="1"/>
  <c r="AJ13" i="1" s="1"/>
  <c r="AE12" i="1"/>
  <c r="AD13" i="1" s="1"/>
  <c r="AH32" i="1" l="1"/>
  <c r="AC13" i="1"/>
  <c r="AB13" i="1"/>
  <c r="X35" i="1"/>
  <c r="W35" i="1"/>
  <c r="Q35" i="1"/>
  <c r="P35" i="1"/>
  <c r="L35" i="1"/>
  <c r="J35" i="1"/>
  <c r="F35" i="1"/>
  <c r="D35" i="1"/>
  <c r="AP13" i="1"/>
  <c r="AO13" i="1"/>
  <c r="AH13" i="1"/>
  <c r="AI13" i="1"/>
</calcChain>
</file>

<file path=xl/sharedStrings.xml><?xml version="1.0" encoding="utf-8"?>
<sst xmlns="http://schemas.openxmlformats.org/spreadsheetml/2006/main" count="160" uniqueCount="37">
  <si>
    <t>RSU</t>
  </si>
  <si>
    <t>RCD</t>
  </si>
  <si>
    <t>Lodo</t>
  </si>
  <si>
    <t>Residuos (m3) generados por corriente</t>
  </si>
  <si>
    <t>Total</t>
  </si>
  <si>
    <t>RESIDUOS INGRESADOS DURANTE EL PERIODO DEL 20 DE JUNIO AL 19 DE JULIO DE 2017</t>
  </si>
  <si>
    <t>Porcentaje</t>
  </si>
  <si>
    <t>RESIDUOS INGRESADOS DURANTE EL PERIODO DEL 20 DE JULIO AL 19 DE AGOSTO DE 2017</t>
  </si>
  <si>
    <t>RESIDUOS INGRESADOS DURANTE EL PERIODO DEL 20 DE AGOSTO AL 19 DE SEPTIEMBRE DE 2017</t>
  </si>
  <si>
    <t>RESIDUOS INGRESADOS DURANTE EL PERIODO DEL 20 DE SEPTIEMBRE AL 19 DE OCTUBRE DE 2017</t>
  </si>
  <si>
    <t>RESIDUOS INGRESADOS DURANTE EL PERIODO DEL 20 DE OCTUBRE AL 19 DE NOVIEMBRE DE 2017</t>
  </si>
  <si>
    <t>RESIDUOS INGRESADOS DURANTE EL PERIODO DEL 20 DE NOVIEMBRE AL 19 DE DICIEMBRE DE 2017</t>
  </si>
  <si>
    <t>RESIDUOS INGRESADOS DURANTE EL PERIODO DEL 20 DE DICIEMBRE DE 2017 AL 19 DE ENERO DE 2018</t>
  </si>
  <si>
    <t>EMPRESA DE ACUEDUCTO Y ALCANTARILLADO DE BOGOTÁ EAAB - ESP</t>
  </si>
  <si>
    <t>RSU (m3)</t>
  </si>
  <si>
    <t>RCD (m3)</t>
  </si>
  <si>
    <t>Lodos (m3)</t>
  </si>
  <si>
    <t>TOTAL (m3)</t>
  </si>
  <si>
    <t>RESIDUOS INGRESADOS DURANTE EL PERIODO DEL 20 DE DICIEMBRE 2016 AL 19 DE ENERO DE 2017</t>
  </si>
  <si>
    <t>RESIDUOS INGRESADOS DURANTE EL PERIODO DEL 01 DE FEBRERO AL 28 DE FEBRERO DE 2017</t>
  </si>
  <si>
    <t>RESIDUOS INGRESADOS DURANTE EL PERIODO DEL 01 DE MARZO AL 30 DE MARZO DE 2017</t>
  </si>
  <si>
    <t>RESIDUOS INGRESADOS DURANTE EL PERIODO DEL 01 DE ABRIL AL 30 DE ABRIL DE 2017</t>
  </si>
  <si>
    <t>TRATAMIENTO Y GESTIÓN DE LOS RESIDUOS GENERADOS EN EL MANTENIMIENTO DEL SISTEMA DE ALCANTARILLADO DE LA CIUDAD DE BOGOTÁ D.C. (AÑO 2017)</t>
  </si>
  <si>
    <t>TRATAMIENTO Y GESTIÓN DE LOS RESIDUOS GENERADOS EN EL MANTENIMIENTO DEL SISTEMA DE ALCANTARILLADO DE LA CIUDAD DE BOGOTÁ D.C. (AÑO 2016)</t>
  </si>
  <si>
    <t>RESIDUOS INGRESADOS DURANTE EL PERIODO DEL 20 DE SEPTIEMBRE 2016 AL 19 DE OCTUBRE DE 2016</t>
  </si>
  <si>
    <t>RESIDUOS INGRESADOS DURANTE EL PERIODO DEL 20 DE OCTUBRE AL 19 DE NOVIEMBRE DE 2016</t>
  </si>
  <si>
    <t>RESIDUOS INGRESADOS DURANTE EL PERIODO DEL 20 DE NOVIEMBRE AL 19 DE DICIEMBRE DE 2016</t>
  </si>
  <si>
    <t>TRATAMIENTO Y GESTIÓN DE LOS RESIDUOS GENERADOS EN EL MANTENIMIENTO DEL SISTEMA DE ALCANTARILLADO DE LA CIUDAD DE BOGOTÁ D.C. (CONSOLIDADO TOTAL)</t>
  </si>
  <si>
    <t>RESIDUOS INGRESADOS DURANTE EL PERIODO DEL 01 ABRIL  DE 2016 AL 30 DE ABRIL DE 2016</t>
  </si>
  <si>
    <t>RESIDUOS INGRESADOS DURANTE EL PERIODO DEL 01 MAYO  DE 2016 AL 30 DE MAYO DE 2016</t>
  </si>
  <si>
    <t>RESIDUOS INGRESADOS DURANTE EL PERIODO DEL 01 JUNIO  DE 2016 AL 30 DE JUNIO DE 2016</t>
  </si>
  <si>
    <t>RESIDUOS INGRESADOS DURANTE EL PERIODO DEL 01 JULIO  DE 2016 AL 30 DE JULIO DE 2016</t>
  </si>
  <si>
    <t>RESIDUOS INGRESADOS DURANTE EL PERIODO DEL 01 MARZO  DE 2016 AL 31  MARZO DE 2016</t>
  </si>
  <si>
    <t>TOTAL DE RESIDUOS GESTIONADOS EN EL PERIODO DEL 01 DE MARZO DE 2016 AL 19 DE DICIEMBRE 2016</t>
  </si>
  <si>
    <t>TOTAL DE RESIDUOS GESTIONADOS EN EL PERIODO DEL 20 DE DICIEMBRE DE 2016 AL 19 DE ENERO DE 2018</t>
  </si>
  <si>
    <t>Total de residuos tratados 2016-2018 (m3)</t>
  </si>
  <si>
    <t>TOTAL DE RESIDUOS GESTIONADOS EN EL PERIODO DEL 20 DE DICIEMBRE DE 2016 AL 19 DE ENERO DE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</si>
</sst>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7">
    <xf numFmtId="0" fontId="0" fillId="0" borderId="0" xfId="0"/>
    <xf numFmtId="0" fontId="0" fillId="2" borderId="13" xfId="0" applyFill="1" applyBorder="1"/>
    <xf numFmtId="0" fontId="0" fillId="2" borderId="14" xfId="0" applyFill="1" applyBorder="1"/>
    <xf numFmtId="0" fontId="0" fillId="2" borderId="14" xfId="0" applyFill="1" applyBorder="1" applyAlignment="1">
      <alignment vertical="center"/>
    </xf>
    <xf numFmtId="0" fontId="0" fillId="2" borderId="15" xfId="0" applyFill="1" applyBorder="1"/>
    <xf numFmtId="0" fontId="0" fillId="2" borderId="16" xfId="0" applyFill="1" applyBorder="1"/>
    <xf numFmtId="0" fontId="0" fillId="2" borderId="0" xfId="0" applyFill="1" applyBorder="1"/>
    <xf numFmtId="0" fontId="0" fillId="2" borderId="17" xfId="0" applyFill="1" applyBorder="1"/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 wrapText="1"/>
    </xf>
    <xf numFmtId="10" fontId="0" fillId="2" borderId="8" xfId="1" applyNumberFormat="1" applyFont="1" applyFill="1" applyBorder="1" applyAlignment="1">
      <alignment horizontal="center" vertical="center"/>
    </xf>
    <xf numFmtId="9" fontId="0" fillId="2" borderId="9" xfId="0" applyNumberFormat="1" applyFill="1" applyBorder="1" applyAlignment="1">
      <alignment horizontal="center" vertical="center"/>
    </xf>
    <xf numFmtId="10" fontId="0" fillId="2" borderId="0" xfId="0" applyNumberFormat="1" applyFill="1" applyBorder="1"/>
    <xf numFmtId="0" fontId="0" fillId="2" borderId="0" xfId="0" applyFill="1" applyBorder="1" applyAlignment="1">
      <alignment horizontal="center" vertical="center" wrapText="1"/>
    </xf>
    <xf numFmtId="0" fontId="0" fillId="2" borderId="18" xfId="0" applyFill="1" applyBorder="1"/>
    <xf numFmtId="0" fontId="0" fillId="2" borderId="19" xfId="0" applyFill="1" applyBorder="1"/>
    <xf numFmtId="0" fontId="0" fillId="2" borderId="20" xfId="0" applyFill="1" applyBorder="1"/>
    <xf numFmtId="0" fontId="0" fillId="2" borderId="7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/>
    </xf>
    <xf numFmtId="10" fontId="0" fillId="2" borderId="4" xfId="1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10" fontId="0" fillId="2" borderId="6" xfId="1" applyNumberFormat="1" applyFont="1" applyFill="1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/>
    </xf>
    <xf numFmtId="10" fontId="0" fillId="2" borderId="9" xfId="1" applyNumberFormat="1" applyFont="1" applyFill="1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2" borderId="0" xfId="0" applyFill="1" applyBorder="1" applyAlignment="1">
      <alignment vertical="center"/>
    </xf>
    <xf numFmtId="0" fontId="0" fillId="2" borderId="0" xfId="0" applyFill="1"/>
    <xf numFmtId="0" fontId="0" fillId="2" borderId="0" xfId="0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/>
    </xf>
    <xf numFmtId="9" fontId="0" fillId="2" borderId="0" xfId="0" applyNumberFormat="1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10" fontId="0" fillId="2" borderId="4" xfId="1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0" fontId="0" fillId="2" borderId="6" xfId="1" applyNumberFormat="1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10" fontId="0" fillId="2" borderId="9" xfId="1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vertical="center"/>
    </xf>
    <xf numFmtId="0" fontId="0" fillId="2" borderId="0" xfId="0" applyFill="1" applyBorder="1" applyAlignment="1">
      <alignment vertical="center" wrapText="1"/>
    </xf>
    <xf numFmtId="0" fontId="2" fillId="2" borderId="0" xfId="0" applyFont="1" applyFill="1" applyBorder="1" applyAlignment="1">
      <alignment horizontal="center"/>
    </xf>
    <xf numFmtId="10" fontId="0" fillId="2" borderId="0" xfId="1" applyNumberFormat="1" applyFont="1" applyFill="1" applyBorder="1" applyAlignment="1">
      <alignment horizontal="center"/>
    </xf>
    <xf numFmtId="0" fontId="0" fillId="2" borderId="0" xfId="0" applyFont="1" applyFill="1" applyBorder="1" applyAlignment="1"/>
    <xf numFmtId="0" fontId="5" fillId="2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vertical="center"/>
    </xf>
    <xf numFmtId="2" fontId="0" fillId="2" borderId="1" xfId="1" applyNumberFormat="1" applyFont="1" applyFill="1" applyBorder="1" applyAlignment="1">
      <alignment horizontal="center" vertical="center"/>
    </xf>
    <xf numFmtId="2" fontId="0" fillId="2" borderId="1" xfId="0" applyNumberFormat="1" applyFont="1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9" fontId="0" fillId="2" borderId="4" xfId="0" applyNumberFormat="1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/>
    </xf>
    <xf numFmtId="0" fontId="0" fillId="2" borderId="8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0" fillId="2" borderId="3" xfId="0" applyFont="1" applyFill="1" applyBorder="1" applyAlignment="1">
      <alignment horizontal="center"/>
    </xf>
    <xf numFmtId="0" fontId="6" fillId="3" borderId="21" xfId="0" applyFont="1" applyFill="1" applyBorder="1" applyAlignment="1">
      <alignment horizontal="center" vertical="center" wrapText="1"/>
    </xf>
    <xf numFmtId="0" fontId="6" fillId="3" borderId="23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0" fillId="2" borderId="3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0" fillId="2" borderId="8" xfId="0" applyFont="1" applyFill="1" applyBorder="1" applyAlignment="1">
      <alignment horizontal="center" vertical="center"/>
    </xf>
    <xf numFmtId="0" fontId="2" fillId="3" borderId="26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 wrapText="1"/>
    </xf>
    <xf numFmtId="1" fontId="0" fillId="2" borderId="26" xfId="0" applyNumberForma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1" fontId="0" fillId="2" borderId="1" xfId="0" applyNumberForma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15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7" fillId="2" borderId="17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7" fillId="2" borderId="18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20" xfId="0" applyFont="1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0" fillId="2" borderId="25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" fontId="0" fillId="2" borderId="24" xfId="0" applyNumberFormat="1" applyFill="1" applyBorder="1" applyAlignment="1">
      <alignment horizontal="center" vertical="center"/>
    </xf>
    <xf numFmtId="1" fontId="0" fillId="2" borderId="25" xfId="0" applyNumberFormat="1" applyFill="1" applyBorder="1" applyAlignment="1">
      <alignment horizontal="center" vertical="center"/>
    </xf>
    <xf numFmtId="1" fontId="0" fillId="2" borderId="11" xfId="0" applyNumberForma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center" vertical="center"/>
    </xf>
    <xf numFmtId="0" fontId="2" fillId="3" borderId="25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0" fontId="5" fillId="3" borderId="29" xfId="0" applyFont="1" applyFill="1" applyBorder="1" applyAlignment="1">
      <alignment horizontal="center" vertical="center" wrapText="1"/>
    </xf>
    <xf numFmtId="0" fontId="5" fillId="3" borderId="30" xfId="0" applyFont="1" applyFill="1" applyBorder="1" applyAlignment="1">
      <alignment horizontal="center" vertical="center" wrapText="1"/>
    </xf>
    <xf numFmtId="0" fontId="5" fillId="3" borderId="31" xfId="0" applyFont="1" applyFill="1" applyBorder="1" applyAlignment="1">
      <alignment horizontal="center" vertical="center" wrapText="1"/>
    </xf>
    <xf numFmtId="0" fontId="5" fillId="3" borderId="3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33" xfId="0" applyFont="1" applyFill="1" applyBorder="1" applyAlignment="1">
      <alignment horizontal="center" vertical="center" wrapText="1"/>
    </xf>
    <xf numFmtId="0" fontId="5" fillId="3" borderId="34" xfId="0" applyFont="1" applyFill="1" applyBorder="1" applyAlignment="1">
      <alignment horizontal="center" vertical="center" wrapText="1"/>
    </xf>
    <xf numFmtId="0" fontId="5" fillId="3" borderId="35" xfId="0" applyFont="1" applyFill="1" applyBorder="1" applyAlignment="1">
      <alignment horizontal="center" vertical="center" wrapText="1"/>
    </xf>
    <xf numFmtId="0" fontId="5" fillId="3" borderId="36" xfId="0" applyFont="1" applyFill="1" applyBorder="1" applyAlignment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200" b="0" i="0" baseline="0">
                <a:effectLst/>
              </a:rPr>
              <a:t>Residuos ingresados durante el periodo del 20 de spetiembre de 2016 al 19 de octubre de 2016</a:t>
            </a:r>
            <a:endParaRPr lang="es-CO" sz="12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'2016'!$K$30:$M$30</c:f>
              <c:strCache>
                <c:ptCount val="3"/>
                <c:pt idx="0">
                  <c:v>RSU</c:v>
                </c:pt>
                <c:pt idx="1">
                  <c:v>RCD</c:v>
                </c:pt>
                <c:pt idx="2">
                  <c:v>Lodo</c:v>
                </c:pt>
              </c:strCache>
            </c:strRef>
          </c:cat>
          <c:val>
            <c:numRef>
              <c:f>'2016'!$K$31:$M$31</c:f>
              <c:numCache>
                <c:formatCode>General</c:formatCode>
                <c:ptCount val="3"/>
                <c:pt idx="0">
                  <c:v>150</c:v>
                </c:pt>
                <c:pt idx="1">
                  <c:v>238</c:v>
                </c:pt>
                <c:pt idx="2">
                  <c:v>291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82"/>
        <c:axId val="354293056"/>
        <c:axId val="431027920"/>
      </c:barChart>
      <c:catAx>
        <c:axId val="35429305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Corriente</a:t>
                </a:r>
                <a:r>
                  <a:rPr lang="es-CO" baseline="0"/>
                  <a:t> del residuo</a:t>
                </a:r>
                <a:endParaRPr lang="es-CO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31027920"/>
        <c:crosses val="autoZero"/>
        <c:auto val="1"/>
        <c:lblAlgn val="ctr"/>
        <c:lblOffset val="100"/>
        <c:noMultiLvlLbl val="0"/>
      </c:catAx>
      <c:valAx>
        <c:axId val="4310279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M3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3542930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200" b="0" i="0" baseline="0">
                <a:effectLst/>
              </a:rPr>
              <a:t>Residuos ingresados durante el periodo del 01 de Febrero al 28 de Febrero de 2017</a:t>
            </a:r>
            <a:endParaRPr lang="es-CO" sz="1200">
              <a:effectLst/>
            </a:endParaRPr>
          </a:p>
        </c:rich>
      </c:tx>
      <c:layout>
        <c:manualLayout>
          <c:xMode val="edge"/>
          <c:yMode val="edge"/>
          <c:x val="0.145184931948864"/>
          <c:y val="1.164482726686734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>
        <c:manualLayout>
          <c:layoutTarget val="inner"/>
          <c:xMode val="edge"/>
          <c:yMode val="edge"/>
          <c:x val="0.12047783946172512"/>
          <c:y val="0.20201803939619281"/>
          <c:w val="0.83274439183279969"/>
          <c:h val="0.64519632536931071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'2017'!$J$11:$L$11</c:f>
              <c:strCache>
                <c:ptCount val="3"/>
                <c:pt idx="0">
                  <c:v>RSU</c:v>
                </c:pt>
                <c:pt idx="1">
                  <c:v>RCD</c:v>
                </c:pt>
                <c:pt idx="2">
                  <c:v>Lodo</c:v>
                </c:pt>
              </c:strCache>
            </c:strRef>
          </c:cat>
          <c:val>
            <c:numRef>
              <c:f>'2017'!$J$12:$L$12</c:f>
              <c:numCache>
                <c:formatCode>General</c:formatCode>
                <c:ptCount val="3"/>
                <c:pt idx="0">
                  <c:v>51</c:v>
                </c:pt>
                <c:pt idx="1">
                  <c:v>440</c:v>
                </c:pt>
                <c:pt idx="2">
                  <c:v>278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82"/>
        <c:axId val="431193920"/>
        <c:axId val="431194312"/>
      </c:barChart>
      <c:catAx>
        <c:axId val="43119392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Corriente del residuo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31194312"/>
        <c:crosses val="autoZero"/>
        <c:auto val="1"/>
        <c:lblAlgn val="ctr"/>
        <c:lblOffset val="100"/>
        <c:noMultiLvlLbl val="0"/>
      </c:catAx>
      <c:valAx>
        <c:axId val="4311943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M3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311939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200" b="0" i="0" baseline="0">
                <a:effectLst/>
              </a:rPr>
              <a:t>Residuos ingresados durante el periodo del 01 de Marzo al 30 de Marzo de 2017</a:t>
            </a:r>
            <a:endParaRPr lang="es-CO" sz="12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>
        <c:manualLayout>
          <c:layoutTarget val="inner"/>
          <c:xMode val="edge"/>
          <c:yMode val="edge"/>
          <c:x val="0.12210002332608996"/>
          <c:y val="0.21595332166405501"/>
          <c:w val="0.83379788206118455"/>
          <c:h val="0.51506125454217033"/>
        </c:manualLayout>
      </c:layout>
      <c:barChart>
        <c:barDir val="bar"/>
        <c:grouping val="stacked"/>
        <c:varyColors val="0"/>
        <c:ser>
          <c:idx val="0"/>
          <c:order val="0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'2017'!$P$11:$R$11</c:f>
              <c:strCache>
                <c:ptCount val="3"/>
                <c:pt idx="0">
                  <c:v>RSU</c:v>
                </c:pt>
                <c:pt idx="1">
                  <c:v>RCD</c:v>
                </c:pt>
                <c:pt idx="2">
                  <c:v>Lodo</c:v>
                </c:pt>
              </c:strCache>
            </c:strRef>
          </c:cat>
          <c:val>
            <c:numRef>
              <c:f>'2017'!$P$12:$R$12</c:f>
              <c:numCache>
                <c:formatCode>General</c:formatCode>
                <c:ptCount val="3"/>
                <c:pt idx="0">
                  <c:v>58</c:v>
                </c:pt>
                <c:pt idx="1">
                  <c:v>241</c:v>
                </c:pt>
                <c:pt idx="2">
                  <c:v>317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431192352"/>
        <c:axId val="431194704"/>
      </c:barChart>
      <c:catAx>
        <c:axId val="43119235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Corriente</a:t>
                </a:r>
                <a:r>
                  <a:rPr lang="es-CO" baseline="0"/>
                  <a:t> del residuo</a:t>
                </a:r>
                <a:endParaRPr lang="es-CO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31194704"/>
        <c:crosses val="autoZero"/>
        <c:auto val="1"/>
        <c:lblAlgn val="ctr"/>
        <c:lblOffset val="100"/>
        <c:noMultiLvlLbl val="0"/>
      </c:catAx>
      <c:valAx>
        <c:axId val="4311947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M3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311923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200" b="0" i="0" baseline="0">
                <a:effectLst/>
              </a:rPr>
              <a:t>Residuos ingresados durante el periodo del 01 de Abril al 30 de Abril de 2017</a:t>
            </a:r>
            <a:endParaRPr lang="es-CO" sz="12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>
        <c:manualLayout>
          <c:layoutTarget val="inner"/>
          <c:xMode val="edge"/>
          <c:yMode val="edge"/>
          <c:x val="0.11840691535200952"/>
          <c:y val="0.22282537467620575"/>
          <c:w val="0.85105814257153145"/>
          <c:h val="0.56790428025163442"/>
        </c:manualLayout>
      </c:layout>
      <c:barChart>
        <c:barDir val="bar"/>
        <c:grouping val="stacked"/>
        <c:varyColors val="0"/>
        <c:ser>
          <c:idx val="0"/>
          <c:order val="0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'2017'!$V$11:$X$11</c:f>
              <c:strCache>
                <c:ptCount val="3"/>
                <c:pt idx="0">
                  <c:v>RSU</c:v>
                </c:pt>
                <c:pt idx="1">
                  <c:v>RCD</c:v>
                </c:pt>
                <c:pt idx="2">
                  <c:v>Lodo</c:v>
                </c:pt>
              </c:strCache>
            </c:strRef>
          </c:cat>
          <c:val>
            <c:numRef>
              <c:f>'2017'!$V$12:$X$12</c:f>
              <c:numCache>
                <c:formatCode>General</c:formatCode>
                <c:ptCount val="3"/>
                <c:pt idx="0">
                  <c:v>15.5</c:v>
                </c:pt>
                <c:pt idx="1">
                  <c:v>32.9</c:v>
                </c:pt>
                <c:pt idx="2">
                  <c:v>54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431191176"/>
        <c:axId val="431193136"/>
      </c:barChart>
      <c:catAx>
        <c:axId val="43119117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Corriente del residuo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31193136"/>
        <c:crosses val="autoZero"/>
        <c:auto val="1"/>
        <c:lblAlgn val="ctr"/>
        <c:lblOffset val="100"/>
        <c:noMultiLvlLbl val="0"/>
      </c:catAx>
      <c:valAx>
        <c:axId val="4311931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M3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311911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200"/>
              <a:t>Residuos</a:t>
            </a:r>
            <a:r>
              <a:rPr lang="es-CO" sz="1200" baseline="0"/>
              <a:t> ingresados durante el periodo del 20 de junio al 19 de julio de 2017</a:t>
            </a:r>
            <a:endParaRPr lang="es-CO" sz="1200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'2017'!$AB$11:$AD$11</c:f>
              <c:strCache>
                <c:ptCount val="3"/>
                <c:pt idx="0">
                  <c:v>RSU</c:v>
                </c:pt>
                <c:pt idx="1">
                  <c:v>RCD</c:v>
                </c:pt>
                <c:pt idx="2">
                  <c:v>Lodo</c:v>
                </c:pt>
              </c:strCache>
            </c:strRef>
          </c:cat>
          <c:val>
            <c:numRef>
              <c:f>'2017'!$AB$12:$AD$12</c:f>
              <c:numCache>
                <c:formatCode>General</c:formatCode>
                <c:ptCount val="3"/>
                <c:pt idx="0">
                  <c:v>3.2</c:v>
                </c:pt>
                <c:pt idx="1">
                  <c:v>257.89999999999998</c:v>
                </c:pt>
                <c:pt idx="2">
                  <c:v>252.9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82"/>
        <c:axId val="431188040"/>
        <c:axId val="431198624"/>
      </c:barChart>
      <c:catAx>
        <c:axId val="43118804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Corriente del Residuo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31198624"/>
        <c:crosses val="autoZero"/>
        <c:auto val="1"/>
        <c:lblAlgn val="ctr"/>
        <c:lblOffset val="100"/>
        <c:noMultiLvlLbl val="0"/>
      </c:catAx>
      <c:valAx>
        <c:axId val="4311986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m3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311880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200"/>
              <a:t>Residuos</a:t>
            </a:r>
            <a:r>
              <a:rPr lang="es-CO" sz="1200" baseline="0"/>
              <a:t> ingresados durante el periodo del 20 de julio al 19 de agosto de 2017</a:t>
            </a:r>
            <a:endParaRPr lang="es-CO" sz="1200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'2017'!$AH$11:$AJ$11</c:f>
              <c:strCache>
                <c:ptCount val="3"/>
                <c:pt idx="0">
                  <c:v>RSU</c:v>
                </c:pt>
                <c:pt idx="1">
                  <c:v>RCD</c:v>
                </c:pt>
                <c:pt idx="2">
                  <c:v>Lodo</c:v>
                </c:pt>
              </c:strCache>
            </c:strRef>
          </c:cat>
          <c:val>
            <c:numRef>
              <c:f>'2017'!$AH$12:$AJ$12</c:f>
              <c:numCache>
                <c:formatCode>General</c:formatCode>
                <c:ptCount val="3"/>
                <c:pt idx="0">
                  <c:v>5.96</c:v>
                </c:pt>
                <c:pt idx="1">
                  <c:v>110.55</c:v>
                </c:pt>
                <c:pt idx="2">
                  <c:v>268.49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82"/>
        <c:axId val="431187256"/>
        <c:axId val="431197056"/>
      </c:barChart>
      <c:catAx>
        <c:axId val="43118725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Corriente del Residuo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31197056"/>
        <c:crosses val="autoZero"/>
        <c:auto val="1"/>
        <c:lblAlgn val="ctr"/>
        <c:lblOffset val="100"/>
        <c:noMultiLvlLbl val="0"/>
      </c:catAx>
      <c:valAx>
        <c:axId val="4311970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m3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311872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200"/>
              <a:t>Residuos</a:t>
            </a:r>
            <a:r>
              <a:rPr lang="es-CO" sz="1200" baseline="0"/>
              <a:t> ingresados durante el periodo del 20 de agosto al 19 de septiembre de 2017</a:t>
            </a:r>
            <a:endParaRPr lang="es-CO" sz="1200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'2017'!$AN$11:$AP$11</c:f>
              <c:strCache>
                <c:ptCount val="3"/>
                <c:pt idx="0">
                  <c:v>RSU</c:v>
                </c:pt>
                <c:pt idx="1">
                  <c:v>RCD</c:v>
                </c:pt>
                <c:pt idx="2">
                  <c:v>Lodo</c:v>
                </c:pt>
              </c:strCache>
            </c:strRef>
          </c:cat>
          <c:val>
            <c:numRef>
              <c:f>'2017'!$AN$12:$AP$12</c:f>
              <c:numCache>
                <c:formatCode>General</c:formatCode>
                <c:ptCount val="3"/>
                <c:pt idx="0">
                  <c:v>10.45</c:v>
                </c:pt>
                <c:pt idx="1">
                  <c:v>56.45</c:v>
                </c:pt>
                <c:pt idx="2">
                  <c:v>251.1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82"/>
        <c:axId val="431197448"/>
        <c:axId val="431196272"/>
      </c:barChart>
      <c:catAx>
        <c:axId val="43119744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Corriente del Residuo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31196272"/>
        <c:crosses val="autoZero"/>
        <c:auto val="1"/>
        <c:lblAlgn val="ctr"/>
        <c:lblOffset val="100"/>
        <c:noMultiLvlLbl val="0"/>
      </c:catAx>
      <c:valAx>
        <c:axId val="4311962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m3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31197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200"/>
              <a:t>Residuos</a:t>
            </a:r>
            <a:r>
              <a:rPr lang="es-CO" sz="1200" baseline="0"/>
              <a:t> ingresados durante el periodo del 20 de septiembre al 19 de octubre de 2017</a:t>
            </a:r>
            <a:endParaRPr lang="es-CO" sz="12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'2017'!$D$33:$F$33</c:f>
              <c:strCache>
                <c:ptCount val="3"/>
                <c:pt idx="0">
                  <c:v>RSU</c:v>
                </c:pt>
                <c:pt idx="1">
                  <c:v>RCD</c:v>
                </c:pt>
                <c:pt idx="2">
                  <c:v>Lodo</c:v>
                </c:pt>
              </c:strCache>
            </c:strRef>
          </c:cat>
          <c:val>
            <c:numRef>
              <c:f>'2017'!$D$34:$F$34</c:f>
              <c:numCache>
                <c:formatCode>General</c:formatCode>
                <c:ptCount val="3"/>
                <c:pt idx="0">
                  <c:v>17</c:v>
                </c:pt>
                <c:pt idx="1">
                  <c:v>192.85</c:v>
                </c:pt>
                <c:pt idx="2">
                  <c:v>328.15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82"/>
        <c:axId val="431188824"/>
        <c:axId val="431190000"/>
      </c:barChart>
      <c:catAx>
        <c:axId val="43118882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Corriente del Residuo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31190000"/>
        <c:crosses val="autoZero"/>
        <c:auto val="1"/>
        <c:lblAlgn val="ctr"/>
        <c:lblOffset val="100"/>
        <c:noMultiLvlLbl val="0"/>
      </c:catAx>
      <c:valAx>
        <c:axId val="4311900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m3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311888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200"/>
              <a:t>Residuos</a:t>
            </a:r>
            <a:r>
              <a:rPr lang="es-CO" sz="1200" baseline="0"/>
              <a:t> ingresados durante el periodo del 20 de octubre al 19 de noviembre de 2017</a:t>
            </a:r>
            <a:endParaRPr lang="es-CO" sz="1200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'2017'!$J$33:$L$33</c:f>
              <c:strCache>
                <c:ptCount val="3"/>
                <c:pt idx="0">
                  <c:v>RSU</c:v>
                </c:pt>
                <c:pt idx="1">
                  <c:v>RCD</c:v>
                </c:pt>
                <c:pt idx="2">
                  <c:v>Lodo</c:v>
                </c:pt>
              </c:strCache>
            </c:strRef>
          </c:cat>
          <c:val>
            <c:numRef>
              <c:f>'2017'!$J$34:$L$34</c:f>
              <c:numCache>
                <c:formatCode>General</c:formatCode>
                <c:ptCount val="3"/>
                <c:pt idx="0">
                  <c:v>15.95</c:v>
                </c:pt>
                <c:pt idx="1">
                  <c:v>649.4</c:v>
                </c:pt>
                <c:pt idx="2">
                  <c:v>324.64999999999998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82"/>
        <c:axId val="431197840"/>
        <c:axId val="431198232"/>
      </c:barChart>
      <c:catAx>
        <c:axId val="43119784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Corriente del Residuo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31198232"/>
        <c:crosses val="autoZero"/>
        <c:auto val="1"/>
        <c:lblAlgn val="ctr"/>
        <c:lblOffset val="100"/>
        <c:noMultiLvlLbl val="0"/>
      </c:catAx>
      <c:valAx>
        <c:axId val="4311982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m3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311978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200"/>
              <a:t>Residuos</a:t>
            </a:r>
            <a:r>
              <a:rPr lang="es-CO" sz="1200" baseline="0"/>
              <a:t> ingresados durante el periodo del 20 de noviembre al 19 de diciembre de 2017</a:t>
            </a:r>
            <a:endParaRPr lang="es-CO" sz="1200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'2017'!$P$33:$R$33</c:f>
              <c:strCache>
                <c:ptCount val="3"/>
                <c:pt idx="0">
                  <c:v>RSU</c:v>
                </c:pt>
                <c:pt idx="1">
                  <c:v>RCD</c:v>
                </c:pt>
                <c:pt idx="2">
                  <c:v>Lodo</c:v>
                </c:pt>
              </c:strCache>
            </c:strRef>
          </c:cat>
          <c:val>
            <c:numRef>
              <c:f>'2017'!$P$34:$R$34</c:f>
              <c:numCache>
                <c:formatCode>General</c:formatCode>
                <c:ptCount val="3"/>
                <c:pt idx="0">
                  <c:v>14.47</c:v>
                </c:pt>
                <c:pt idx="1">
                  <c:v>85.1</c:v>
                </c:pt>
                <c:pt idx="2">
                  <c:v>264.43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82"/>
        <c:axId val="431190392"/>
        <c:axId val="431199016"/>
      </c:barChart>
      <c:catAx>
        <c:axId val="43119039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Corriente del Residuo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31199016"/>
        <c:crosses val="autoZero"/>
        <c:auto val="1"/>
        <c:lblAlgn val="ctr"/>
        <c:lblOffset val="100"/>
        <c:noMultiLvlLbl val="0"/>
      </c:catAx>
      <c:valAx>
        <c:axId val="4311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m3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311903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200"/>
              <a:t>Residuos</a:t>
            </a:r>
            <a:r>
              <a:rPr lang="es-CO" sz="1200" baseline="0"/>
              <a:t> ingresados durante el periodo del 20 de octubre al 19 de noviembre de 2017</a:t>
            </a:r>
            <a:endParaRPr lang="es-CO" sz="1200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'2017'!$V$33:$X$33</c:f>
              <c:strCache>
                <c:ptCount val="3"/>
                <c:pt idx="0">
                  <c:v>RSU</c:v>
                </c:pt>
                <c:pt idx="1">
                  <c:v>RCD</c:v>
                </c:pt>
                <c:pt idx="2">
                  <c:v>Lodo</c:v>
                </c:pt>
              </c:strCache>
            </c:strRef>
          </c:cat>
          <c:val>
            <c:numRef>
              <c:f>'2017'!$V$34:$X$34</c:f>
              <c:numCache>
                <c:formatCode>General</c:formatCode>
                <c:ptCount val="3"/>
                <c:pt idx="0">
                  <c:v>6.17</c:v>
                </c:pt>
                <c:pt idx="1">
                  <c:v>23.72</c:v>
                </c:pt>
                <c:pt idx="2">
                  <c:v>203.11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82"/>
        <c:axId val="431200584"/>
        <c:axId val="431202544"/>
      </c:barChart>
      <c:catAx>
        <c:axId val="43120058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Corriente del Residuo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31202544"/>
        <c:crosses val="autoZero"/>
        <c:auto val="1"/>
        <c:lblAlgn val="ctr"/>
        <c:lblOffset val="100"/>
        <c:noMultiLvlLbl val="0"/>
      </c:catAx>
      <c:valAx>
        <c:axId val="4312025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m3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312005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200" b="0" i="0" baseline="0">
                <a:effectLst/>
              </a:rPr>
              <a:t>Residuos ingresados durante el periodo del 20 de octubre al 19 de Noviembre de 2016</a:t>
            </a:r>
            <a:endParaRPr lang="es-CO" sz="1200">
              <a:effectLst/>
            </a:endParaRPr>
          </a:p>
        </c:rich>
      </c:tx>
      <c:layout>
        <c:manualLayout>
          <c:xMode val="edge"/>
          <c:yMode val="edge"/>
          <c:x val="0.145184931948864"/>
          <c:y val="1.164482726686734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>
        <c:manualLayout>
          <c:layoutTarget val="inner"/>
          <c:xMode val="edge"/>
          <c:yMode val="edge"/>
          <c:x val="0.12047783946172512"/>
          <c:y val="0.20201803939619281"/>
          <c:w val="0.83274439183279969"/>
          <c:h val="0.64519632536931071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'2016'!$R$30:$T$30</c:f>
              <c:strCache>
                <c:ptCount val="3"/>
                <c:pt idx="0">
                  <c:v>RSU</c:v>
                </c:pt>
                <c:pt idx="1">
                  <c:v>RCD</c:v>
                </c:pt>
                <c:pt idx="2">
                  <c:v>Lodo</c:v>
                </c:pt>
              </c:strCache>
            </c:strRef>
          </c:cat>
          <c:val>
            <c:numRef>
              <c:f>'2016'!$R$31:$T$31</c:f>
              <c:numCache>
                <c:formatCode>General</c:formatCode>
                <c:ptCount val="3"/>
                <c:pt idx="0">
                  <c:v>118</c:v>
                </c:pt>
                <c:pt idx="1">
                  <c:v>294</c:v>
                </c:pt>
                <c:pt idx="2">
                  <c:v>343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82"/>
        <c:axId val="431028312"/>
        <c:axId val="431026744"/>
      </c:barChart>
      <c:catAx>
        <c:axId val="43102831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Corriente del residuo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31026744"/>
        <c:crosses val="autoZero"/>
        <c:auto val="1"/>
        <c:lblAlgn val="ctr"/>
        <c:lblOffset val="100"/>
        <c:noMultiLvlLbl val="0"/>
      </c:catAx>
      <c:valAx>
        <c:axId val="4310267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M3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310283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200" b="0" i="0" baseline="0">
                <a:effectLst/>
              </a:rPr>
              <a:t>Residuos ingresados durante el periodo del 20 de Noviembre al 19  de Diciembre de 2016</a:t>
            </a:r>
            <a:endParaRPr lang="es-CO" sz="12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>
        <c:manualLayout>
          <c:layoutTarget val="inner"/>
          <c:xMode val="edge"/>
          <c:yMode val="edge"/>
          <c:x val="0.12210002332608996"/>
          <c:y val="0.21595332166405501"/>
          <c:w val="0.83379788206118455"/>
          <c:h val="0.51506125454217033"/>
        </c:manualLayout>
      </c:layout>
      <c:barChart>
        <c:barDir val="bar"/>
        <c:grouping val="stacked"/>
        <c:varyColors val="0"/>
        <c:ser>
          <c:idx val="0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'2016'!$Y$30:$AA$30</c:f>
              <c:strCache>
                <c:ptCount val="3"/>
                <c:pt idx="0">
                  <c:v>RSU</c:v>
                </c:pt>
                <c:pt idx="1">
                  <c:v>RCD</c:v>
                </c:pt>
                <c:pt idx="2">
                  <c:v>Lodo</c:v>
                </c:pt>
              </c:strCache>
            </c:strRef>
          </c:cat>
          <c:val>
            <c:numRef>
              <c:f>'2016'!$Y$31:$AA$31</c:f>
              <c:numCache>
                <c:formatCode>General</c:formatCode>
                <c:ptCount val="3"/>
                <c:pt idx="0">
                  <c:v>67</c:v>
                </c:pt>
                <c:pt idx="1">
                  <c:v>130</c:v>
                </c:pt>
                <c:pt idx="2">
                  <c:v>276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431029488"/>
        <c:axId val="431027136"/>
      </c:barChart>
      <c:catAx>
        <c:axId val="43102948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Corriente</a:t>
                </a:r>
                <a:r>
                  <a:rPr lang="es-CO" baseline="0"/>
                  <a:t> del residuo</a:t>
                </a:r>
                <a:endParaRPr lang="es-CO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31027136"/>
        <c:crosses val="autoZero"/>
        <c:auto val="1"/>
        <c:lblAlgn val="ctr"/>
        <c:lblOffset val="100"/>
        <c:noMultiLvlLbl val="0"/>
      </c:catAx>
      <c:valAx>
        <c:axId val="4310271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M3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310294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200" b="0" i="0" baseline="0">
                <a:effectLst/>
              </a:rPr>
              <a:t>Residuos ingresados durante el periodo del 01 de marzo al 31 de marzo de 2016</a:t>
            </a:r>
            <a:endParaRPr lang="es-CO" sz="12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'2016'!$D$11:$F$11</c:f>
              <c:strCache>
                <c:ptCount val="3"/>
                <c:pt idx="0">
                  <c:v>RSU</c:v>
                </c:pt>
                <c:pt idx="1">
                  <c:v>RCD</c:v>
                </c:pt>
                <c:pt idx="2">
                  <c:v>Lodo</c:v>
                </c:pt>
              </c:strCache>
            </c:strRef>
          </c:cat>
          <c:val>
            <c:numRef>
              <c:f>'2016'!$D$12:$F$12</c:f>
              <c:numCache>
                <c:formatCode>General</c:formatCode>
                <c:ptCount val="3"/>
                <c:pt idx="0">
                  <c:v>117.56</c:v>
                </c:pt>
                <c:pt idx="1">
                  <c:v>340.26</c:v>
                </c:pt>
                <c:pt idx="2">
                  <c:v>271.37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82"/>
        <c:axId val="431028704"/>
        <c:axId val="431027528"/>
      </c:barChart>
      <c:catAx>
        <c:axId val="43102870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Corriente del residuo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31027528"/>
        <c:crosses val="autoZero"/>
        <c:auto val="1"/>
        <c:lblAlgn val="ctr"/>
        <c:lblOffset val="100"/>
        <c:noMultiLvlLbl val="0"/>
      </c:catAx>
      <c:valAx>
        <c:axId val="4310275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M3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310287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200" b="0" i="0" baseline="0">
                <a:effectLst/>
              </a:rPr>
              <a:t>Residuos ingresados durante el periodo del 01 de abril  al 30 de abril de 2016</a:t>
            </a:r>
            <a:endParaRPr lang="es-CO" sz="12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'2016'!$K$11:$M$11</c:f>
              <c:strCache>
                <c:ptCount val="3"/>
                <c:pt idx="0">
                  <c:v>RSU</c:v>
                </c:pt>
                <c:pt idx="1">
                  <c:v>RCD</c:v>
                </c:pt>
                <c:pt idx="2">
                  <c:v>Lodo</c:v>
                </c:pt>
              </c:strCache>
            </c:strRef>
          </c:cat>
          <c:val>
            <c:numRef>
              <c:f>'2016'!$K$12:$M$12</c:f>
              <c:numCache>
                <c:formatCode>General</c:formatCode>
                <c:ptCount val="3"/>
                <c:pt idx="0">
                  <c:v>69.3</c:v>
                </c:pt>
                <c:pt idx="1">
                  <c:v>400.75</c:v>
                </c:pt>
                <c:pt idx="2">
                  <c:v>272.68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82"/>
        <c:axId val="431025568"/>
        <c:axId val="431024000"/>
      </c:barChart>
      <c:catAx>
        <c:axId val="43102556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Corriente del residuo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31024000"/>
        <c:crosses val="autoZero"/>
        <c:auto val="1"/>
        <c:lblAlgn val="ctr"/>
        <c:lblOffset val="100"/>
        <c:noMultiLvlLbl val="0"/>
      </c:catAx>
      <c:valAx>
        <c:axId val="4310240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M3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310255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200" b="0" i="0" baseline="0">
                <a:effectLst/>
              </a:rPr>
              <a:t>Residuos ingresados durante el periodo del 01 de mayo  al 30 de mayo de 2016</a:t>
            </a:r>
            <a:endParaRPr lang="es-CO" sz="12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'2016'!$R$11:$T$11</c:f>
              <c:strCache>
                <c:ptCount val="3"/>
                <c:pt idx="0">
                  <c:v>RSU</c:v>
                </c:pt>
                <c:pt idx="1">
                  <c:v>RCD</c:v>
                </c:pt>
                <c:pt idx="2">
                  <c:v>Lodo</c:v>
                </c:pt>
              </c:strCache>
            </c:strRef>
          </c:cat>
          <c:val>
            <c:numRef>
              <c:f>'2016'!$R$12:$T$12</c:f>
              <c:numCache>
                <c:formatCode>General</c:formatCode>
                <c:ptCount val="3"/>
                <c:pt idx="0">
                  <c:v>76.599999999999994</c:v>
                </c:pt>
                <c:pt idx="1">
                  <c:v>350.48</c:v>
                </c:pt>
                <c:pt idx="2">
                  <c:v>312.60000000000002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82"/>
        <c:axId val="431026352"/>
        <c:axId val="431024392"/>
      </c:barChart>
      <c:catAx>
        <c:axId val="43102635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Corriente del residuo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31024392"/>
        <c:crosses val="autoZero"/>
        <c:auto val="1"/>
        <c:lblAlgn val="ctr"/>
        <c:lblOffset val="100"/>
        <c:noMultiLvlLbl val="0"/>
      </c:catAx>
      <c:valAx>
        <c:axId val="4310243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M3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310263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200" b="0" i="0" baseline="0">
                <a:effectLst/>
              </a:rPr>
              <a:t>Residuos ingresados durante el periodo del 01 de junio  al 30 de junio de 2016</a:t>
            </a:r>
            <a:endParaRPr lang="es-CO" sz="12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'2016'!$Y$11:$AA$11</c:f>
              <c:strCache>
                <c:ptCount val="3"/>
                <c:pt idx="0">
                  <c:v>RSU</c:v>
                </c:pt>
                <c:pt idx="1">
                  <c:v>RCD</c:v>
                </c:pt>
                <c:pt idx="2">
                  <c:v>Lodo</c:v>
                </c:pt>
              </c:strCache>
            </c:strRef>
          </c:cat>
          <c:val>
            <c:numRef>
              <c:f>'2016'!$Y$12:$AA$12</c:f>
              <c:numCache>
                <c:formatCode>General</c:formatCode>
                <c:ptCount val="3"/>
                <c:pt idx="0">
                  <c:v>48.2</c:v>
                </c:pt>
                <c:pt idx="1">
                  <c:v>279.79000000000002</c:v>
                </c:pt>
                <c:pt idx="2">
                  <c:v>279.79000000000002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431031448"/>
        <c:axId val="431030664"/>
      </c:barChart>
      <c:catAx>
        <c:axId val="43103144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Corriente del residuo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31030664"/>
        <c:crosses val="autoZero"/>
        <c:auto val="1"/>
        <c:lblAlgn val="ctr"/>
        <c:lblOffset val="100"/>
        <c:noMultiLvlLbl val="0"/>
      </c:catAx>
      <c:valAx>
        <c:axId val="4310306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M3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31031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200" b="0" i="0" baseline="0">
                <a:effectLst/>
              </a:rPr>
              <a:t>Residuos ingresados durante el periodo del 01 de julio al 31 de julio de 2016</a:t>
            </a:r>
            <a:endParaRPr lang="es-CO" sz="12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'2016'!$D$30:$F$30</c:f>
              <c:strCache>
                <c:ptCount val="3"/>
                <c:pt idx="0">
                  <c:v>RSU</c:v>
                </c:pt>
                <c:pt idx="1">
                  <c:v>RCD</c:v>
                </c:pt>
                <c:pt idx="2">
                  <c:v>Lodo</c:v>
                </c:pt>
              </c:strCache>
            </c:strRef>
          </c:cat>
          <c:val>
            <c:numRef>
              <c:f>'2016'!$D$31:$F$31</c:f>
              <c:numCache>
                <c:formatCode>General</c:formatCode>
                <c:ptCount val="3"/>
                <c:pt idx="0">
                  <c:v>213.8</c:v>
                </c:pt>
                <c:pt idx="1">
                  <c:v>680.85</c:v>
                </c:pt>
                <c:pt idx="2">
                  <c:v>246.49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82"/>
        <c:axId val="431187648"/>
        <c:axId val="431191568"/>
      </c:barChart>
      <c:catAx>
        <c:axId val="43118764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Corriente</a:t>
                </a:r>
                <a:r>
                  <a:rPr lang="es-CO" baseline="0"/>
                  <a:t> del residuo</a:t>
                </a:r>
                <a:endParaRPr lang="es-CO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31191568"/>
        <c:crosses val="autoZero"/>
        <c:auto val="1"/>
        <c:lblAlgn val="ctr"/>
        <c:lblOffset val="100"/>
        <c:noMultiLvlLbl val="0"/>
      </c:catAx>
      <c:valAx>
        <c:axId val="4311915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M3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311876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200" b="0" i="0" baseline="0">
                <a:effectLst/>
              </a:rPr>
              <a:t>Residuos ingresados durante el periodo del 20 de diciembre de 2016 al 19 de Enero de 2017</a:t>
            </a:r>
            <a:endParaRPr lang="es-CO" sz="12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'2017'!$D$11:$F$11</c:f>
              <c:strCache>
                <c:ptCount val="3"/>
                <c:pt idx="0">
                  <c:v>RSU</c:v>
                </c:pt>
                <c:pt idx="1">
                  <c:v>RCD</c:v>
                </c:pt>
                <c:pt idx="2">
                  <c:v>Lodo</c:v>
                </c:pt>
              </c:strCache>
            </c:strRef>
          </c:cat>
          <c:val>
            <c:numRef>
              <c:f>'2017'!$D$12:$F$12</c:f>
              <c:numCache>
                <c:formatCode>General</c:formatCode>
                <c:ptCount val="3"/>
                <c:pt idx="0">
                  <c:v>43</c:v>
                </c:pt>
                <c:pt idx="1">
                  <c:v>63</c:v>
                </c:pt>
                <c:pt idx="2">
                  <c:v>166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82"/>
        <c:axId val="431186864"/>
        <c:axId val="431193528"/>
      </c:barChart>
      <c:catAx>
        <c:axId val="43118686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Corriente</a:t>
                </a:r>
                <a:r>
                  <a:rPr lang="es-CO" baseline="0"/>
                  <a:t> del residuo</a:t>
                </a:r>
                <a:endParaRPr lang="es-CO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31193528"/>
        <c:crosses val="autoZero"/>
        <c:auto val="1"/>
        <c:lblAlgn val="ctr"/>
        <c:lblOffset val="100"/>
        <c:noMultiLvlLbl val="0"/>
      </c:catAx>
      <c:valAx>
        <c:axId val="4311935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M3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311868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10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7.xml"/><Relationship Id="rId3" Type="http://schemas.openxmlformats.org/officeDocument/2006/relationships/chart" Target="../charts/chart2.xml"/><Relationship Id="rId7" Type="http://schemas.openxmlformats.org/officeDocument/2006/relationships/chart" Target="../charts/chart6.xml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6" Type="http://schemas.openxmlformats.org/officeDocument/2006/relationships/chart" Target="../charts/chart5.xml"/><Relationship Id="rId5" Type="http://schemas.openxmlformats.org/officeDocument/2006/relationships/chart" Target="../charts/chart4.xml"/><Relationship Id="rId4" Type="http://schemas.openxmlformats.org/officeDocument/2006/relationships/chart" Target="../charts/chart3.xml"/><Relationship Id="rId9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5.xml"/><Relationship Id="rId3" Type="http://schemas.openxmlformats.org/officeDocument/2006/relationships/chart" Target="../charts/chart10.xml"/><Relationship Id="rId7" Type="http://schemas.openxmlformats.org/officeDocument/2006/relationships/chart" Target="../charts/chart14.xml"/><Relationship Id="rId12" Type="http://schemas.openxmlformats.org/officeDocument/2006/relationships/chart" Target="../charts/chart19.xml"/><Relationship Id="rId2" Type="http://schemas.openxmlformats.org/officeDocument/2006/relationships/chart" Target="../charts/chart9.xml"/><Relationship Id="rId1" Type="http://schemas.openxmlformats.org/officeDocument/2006/relationships/image" Target="../media/image1.png"/><Relationship Id="rId6" Type="http://schemas.openxmlformats.org/officeDocument/2006/relationships/chart" Target="../charts/chart13.xml"/><Relationship Id="rId11" Type="http://schemas.openxmlformats.org/officeDocument/2006/relationships/chart" Target="../charts/chart18.xml"/><Relationship Id="rId5" Type="http://schemas.openxmlformats.org/officeDocument/2006/relationships/chart" Target="../charts/chart12.xml"/><Relationship Id="rId10" Type="http://schemas.openxmlformats.org/officeDocument/2006/relationships/chart" Target="../charts/chart17.xml"/><Relationship Id="rId4" Type="http://schemas.openxmlformats.org/officeDocument/2006/relationships/chart" Target="../charts/chart11.xml"/><Relationship Id="rId9" Type="http://schemas.openxmlformats.org/officeDocument/2006/relationships/chart" Target="../charts/chart1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56029</xdr:colOff>
      <xdr:row>1</xdr:row>
      <xdr:rowOff>22413</xdr:rowOff>
    </xdr:from>
    <xdr:to>
      <xdr:col>4</xdr:col>
      <xdr:colOff>112548</xdr:colOff>
      <xdr:row>3</xdr:row>
      <xdr:rowOff>116633</xdr:rowOff>
    </xdr:to>
    <xdr:pic>
      <xdr:nvPicPr>
        <xdr:cNvPr id="2" name="Imagen 1" descr="IMG-PIE-DE-PAG-130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37" t="14673" r="61681" b="9701"/>
        <a:stretch/>
      </xdr:blipFill>
      <xdr:spPr bwMode="auto">
        <a:xfrm>
          <a:off x="814141" y="226520"/>
          <a:ext cx="2262820" cy="4829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56029</xdr:colOff>
      <xdr:row>1</xdr:row>
      <xdr:rowOff>22412</xdr:rowOff>
    </xdr:from>
    <xdr:to>
      <xdr:col>6</xdr:col>
      <xdr:colOff>168087</xdr:colOff>
      <xdr:row>4</xdr:row>
      <xdr:rowOff>257736</xdr:rowOff>
    </xdr:to>
    <xdr:pic>
      <xdr:nvPicPr>
        <xdr:cNvPr id="2" name="Imagen 1" descr="IMG-PIE-DE-PAG-130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37" t="14673" r="61681" b="9701"/>
        <a:stretch/>
      </xdr:blipFill>
      <xdr:spPr bwMode="auto">
        <a:xfrm>
          <a:off x="818029" y="222437"/>
          <a:ext cx="3845858" cy="8068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5292</xdr:colOff>
      <xdr:row>33</xdr:row>
      <xdr:rowOff>4232</xdr:rowOff>
    </xdr:from>
    <xdr:to>
      <xdr:col>14</xdr:col>
      <xdr:colOff>52916</xdr:colOff>
      <xdr:row>47</xdr:row>
      <xdr:rowOff>95250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5292</xdr:colOff>
      <xdr:row>33</xdr:row>
      <xdr:rowOff>41273</xdr:rowOff>
    </xdr:from>
    <xdr:to>
      <xdr:col>20</xdr:col>
      <xdr:colOff>746125</xdr:colOff>
      <xdr:row>47</xdr:row>
      <xdr:rowOff>134937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23</xdr:col>
      <xdr:colOff>31750</xdr:colOff>
      <xdr:row>32</xdr:row>
      <xdr:rowOff>120649</xdr:rowOff>
    </xdr:from>
    <xdr:to>
      <xdr:col>27</xdr:col>
      <xdr:colOff>809625</xdr:colOff>
      <xdr:row>47</xdr:row>
      <xdr:rowOff>142875</xdr:rowOff>
    </xdr:to>
    <xdr:graphicFrame macro="">
      <xdr:nvGraphicFramePr>
        <xdr:cNvPr id="5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19050</xdr:colOff>
      <xdr:row>13</xdr:row>
      <xdr:rowOff>90486</xdr:rowOff>
    </xdr:from>
    <xdr:to>
      <xdr:col>6</xdr:col>
      <xdr:colOff>733425</xdr:colOff>
      <xdr:row>25</xdr:row>
      <xdr:rowOff>85725</xdr:rowOff>
    </xdr:to>
    <xdr:graphicFrame macro="">
      <xdr:nvGraphicFramePr>
        <xdr:cNvPr id="6" name="Gráfico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0</xdr:colOff>
      <xdr:row>13</xdr:row>
      <xdr:rowOff>61912</xdr:rowOff>
    </xdr:from>
    <xdr:to>
      <xdr:col>13</xdr:col>
      <xdr:colOff>742950</xdr:colOff>
      <xdr:row>25</xdr:row>
      <xdr:rowOff>28575</xdr:rowOff>
    </xdr:to>
    <xdr:graphicFrame macro="">
      <xdr:nvGraphicFramePr>
        <xdr:cNvPr id="7" name="Gráfico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16</xdr:col>
      <xdr:colOff>28575</xdr:colOff>
      <xdr:row>13</xdr:row>
      <xdr:rowOff>100012</xdr:rowOff>
    </xdr:from>
    <xdr:to>
      <xdr:col>21</xdr:col>
      <xdr:colOff>104775</xdr:colOff>
      <xdr:row>25</xdr:row>
      <xdr:rowOff>104775</xdr:rowOff>
    </xdr:to>
    <xdr:graphicFrame macro="">
      <xdr:nvGraphicFramePr>
        <xdr:cNvPr id="8" name="Gráfico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22</xdr:col>
      <xdr:colOff>752475</xdr:colOff>
      <xdr:row>13</xdr:row>
      <xdr:rowOff>138112</xdr:rowOff>
    </xdr:from>
    <xdr:to>
      <xdr:col>28</xdr:col>
      <xdr:colOff>38100</xdr:colOff>
      <xdr:row>24</xdr:row>
      <xdr:rowOff>171450</xdr:rowOff>
    </xdr:to>
    <xdr:graphicFrame macro="">
      <xdr:nvGraphicFramePr>
        <xdr:cNvPr id="9" name="Gráfico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</xdr:col>
      <xdr:colOff>14377</xdr:colOff>
      <xdr:row>32</xdr:row>
      <xdr:rowOff>97586</xdr:rowOff>
    </xdr:from>
    <xdr:to>
      <xdr:col>7</xdr:col>
      <xdr:colOff>12580</xdr:colOff>
      <xdr:row>47</xdr:row>
      <xdr:rowOff>1258</xdr:rowOff>
    </xdr:to>
    <xdr:graphicFrame macro="">
      <xdr:nvGraphicFramePr>
        <xdr:cNvPr id="10" name="Gráfico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56029</xdr:colOff>
      <xdr:row>1</xdr:row>
      <xdr:rowOff>22412</xdr:rowOff>
    </xdr:from>
    <xdr:to>
      <xdr:col>6</xdr:col>
      <xdr:colOff>168087</xdr:colOff>
      <xdr:row>4</xdr:row>
      <xdr:rowOff>257736</xdr:rowOff>
    </xdr:to>
    <xdr:pic>
      <xdr:nvPicPr>
        <xdr:cNvPr id="3" name="Imagen 2" descr="IMG-PIE-DE-PAG-130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37" t="14673" r="61681" b="9701"/>
        <a:stretch/>
      </xdr:blipFill>
      <xdr:spPr bwMode="auto">
        <a:xfrm>
          <a:off x="818029" y="224118"/>
          <a:ext cx="3843617" cy="8068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227542</xdr:colOff>
      <xdr:row>13</xdr:row>
      <xdr:rowOff>147107</xdr:rowOff>
    </xdr:from>
    <xdr:to>
      <xdr:col>6</xdr:col>
      <xdr:colOff>751416</xdr:colOff>
      <xdr:row>28</xdr:row>
      <xdr:rowOff>47625</xdr:rowOff>
    </xdr:to>
    <xdr:graphicFrame macro="">
      <xdr:nvGraphicFramePr>
        <xdr:cNvPr id="11" name="Gráfico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37041</xdr:colOff>
      <xdr:row>13</xdr:row>
      <xdr:rowOff>168273</xdr:rowOff>
    </xdr:from>
    <xdr:to>
      <xdr:col>13</xdr:col>
      <xdr:colOff>21167</xdr:colOff>
      <xdr:row>28</xdr:row>
      <xdr:rowOff>47625</xdr:rowOff>
    </xdr:to>
    <xdr:graphicFrame macro="">
      <xdr:nvGraphicFramePr>
        <xdr:cNvPr id="12" name="Gráfico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232834</xdr:colOff>
      <xdr:row>13</xdr:row>
      <xdr:rowOff>168274</xdr:rowOff>
    </xdr:from>
    <xdr:to>
      <xdr:col>19</xdr:col>
      <xdr:colOff>31750</xdr:colOff>
      <xdr:row>28</xdr:row>
      <xdr:rowOff>31750</xdr:rowOff>
    </xdr:to>
    <xdr:graphicFrame macro="">
      <xdr:nvGraphicFramePr>
        <xdr:cNvPr id="13" name="Gráfico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20</xdr:col>
      <xdr:colOff>74084</xdr:colOff>
      <xdr:row>13</xdr:row>
      <xdr:rowOff>157690</xdr:rowOff>
    </xdr:from>
    <xdr:to>
      <xdr:col>25</xdr:col>
      <xdr:colOff>21167</xdr:colOff>
      <xdr:row>28</xdr:row>
      <xdr:rowOff>0</xdr:rowOff>
    </xdr:to>
    <xdr:graphicFrame macro="">
      <xdr:nvGraphicFramePr>
        <xdr:cNvPr id="14" name="Gráfico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25</xdr:col>
      <xdr:colOff>206375</xdr:colOff>
      <xdr:row>14</xdr:row>
      <xdr:rowOff>1</xdr:rowOff>
    </xdr:from>
    <xdr:to>
      <xdr:col>31</xdr:col>
      <xdr:colOff>0</xdr:colOff>
      <xdr:row>28</xdr:row>
      <xdr:rowOff>1</xdr:rowOff>
    </xdr:to>
    <xdr:graphicFrame macro="">
      <xdr:nvGraphicFramePr>
        <xdr:cNvPr id="15" name="Gráfico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32</xdr:col>
      <xdr:colOff>0</xdr:colOff>
      <xdr:row>14</xdr:row>
      <xdr:rowOff>0</xdr:rowOff>
    </xdr:from>
    <xdr:to>
      <xdr:col>36</xdr:col>
      <xdr:colOff>654984</xdr:colOff>
      <xdr:row>27</xdr:row>
      <xdr:rowOff>174625</xdr:rowOff>
    </xdr:to>
    <xdr:graphicFrame macro="">
      <xdr:nvGraphicFramePr>
        <xdr:cNvPr id="16" name="Gráfico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38</xdr:col>
      <xdr:colOff>0</xdr:colOff>
      <xdr:row>14</xdr:row>
      <xdr:rowOff>1</xdr:rowOff>
    </xdr:from>
    <xdr:to>
      <xdr:col>42</xdr:col>
      <xdr:colOff>666749</xdr:colOff>
      <xdr:row>27</xdr:row>
      <xdr:rowOff>158751</xdr:rowOff>
    </xdr:to>
    <xdr:graphicFrame macro="">
      <xdr:nvGraphicFramePr>
        <xdr:cNvPr id="17" name="Gráfico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</xdr:col>
      <xdr:colOff>0</xdr:colOff>
      <xdr:row>36</xdr:row>
      <xdr:rowOff>1</xdr:rowOff>
    </xdr:from>
    <xdr:to>
      <xdr:col>7</xdr:col>
      <xdr:colOff>31750</xdr:colOff>
      <xdr:row>51</xdr:row>
      <xdr:rowOff>1</xdr:rowOff>
    </xdr:to>
    <xdr:graphicFrame macro="">
      <xdr:nvGraphicFramePr>
        <xdr:cNvPr id="18" name="Gráfico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8</xdr:col>
      <xdr:colOff>0</xdr:colOff>
      <xdr:row>36</xdr:row>
      <xdr:rowOff>0</xdr:rowOff>
    </xdr:from>
    <xdr:to>
      <xdr:col>13</xdr:col>
      <xdr:colOff>0</xdr:colOff>
      <xdr:row>51</xdr:row>
      <xdr:rowOff>15875</xdr:rowOff>
    </xdr:to>
    <xdr:graphicFrame macro="">
      <xdr:nvGraphicFramePr>
        <xdr:cNvPr id="19" name="Gráfico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14</xdr:col>
      <xdr:colOff>1</xdr:colOff>
      <xdr:row>36</xdr:row>
      <xdr:rowOff>1</xdr:rowOff>
    </xdr:from>
    <xdr:to>
      <xdr:col>19</xdr:col>
      <xdr:colOff>79376</xdr:colOff>
      <xdr:row>51</xdr:row>
      <xdr:rowOff>63501</xdr:rowOff>
    </xdr:to>
    <xdr:graphicFrame macro="">
      <xdr:nvGraphicFramePr>
        <xdr:cNvPr id="20" name="Gráfico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20</xdr:col>
      <xdr:colOff>0</xdr:colOff>
      <xdr:row>36</xdr:row>
      <xdr:rowOff>0</xdr:rowOff>
    </xdr:from>
    <xdr:to>
      <xdr:col>25</xdr:col>
      <xdr:colOff>15875</xdr:colOff>
      <xdr:row>51</xdr:row>
      <xdr:rowOff>111125</xdr:rowOff>
    </xdr:to>
    <xdr:graphicFrame macro="">
      <xdr:nvGraphicFramePr>
        <xdr:cNvPr id="21" name="Gráfico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A1:AF99"/>
  <sheetViews>
    <sheetView tabSelected="1" zoomScale="98" zoomScaleNormal="98" workbookViewId="0">
      <selection activeCell="E23" sqref="E23"/>
    </sheetView>
  </sheetViews>
  <sheetFormatPr baseColWidth="10" defaultRowHeight="15" x14ac:dyDescent="0.25"/>
  <cols>
    <col min="1" max="1" width="11.42578125" style="34"/>
    <col min="2" max="2" width="3.85546875" customWidth="1"/>
    <col min="3" max="3" width="17.85546875" bestFit="1" customWidth="1"/>
    <col min="7" max="7" width="18.85546875" customWidth="1"/>
    <col min="8" max="8" width="7.28515625" customWidth="1"/>
    <col min="9" max="9" width="11.5703125" customWidth="1"/>
    <col min="12" max="12" width="11.42578125" customWidth="1"/>
    <col min="13" max="13" width="3.7109375" customWidth="1"/>
    <col min="14" max="14" width="19.7109375" customWidth="1"/>
    <col min="19" max="19" width="3.42578125" customWidth="1"/>
    <col min="20" max="20" width="3.5703125" customWidth="1"/>
    <col min="21" max="21" width="4" customWidth="1"/>
    <col min="22" max="32" width="11.42578125" style="34"/>
  </cols>
  <sheetData>
    <row r="1" spans="2:21" s="34" customFormat="1" ht="15.75" thickBot="1" x14ac:dyDescent="0.3"/>
    <row r="2" spans="2:21" x14ac:dyDescent="0.25">
      <c r="B2" s="106" t="s">
        <v>13</v>
      </c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8"/>
    </row>
    <row r="3" spans="2:21" x14ac:dyDescent="0.25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10"/>
      <c r="S3" s="110"/>
      <c r="T3" s="110"/>
      <c r="U3" s="111"/>
    </row>
    <row r="4" spans="2:21" x14ac:dyDescent="0.25">
      <c r="B4" s="112" t="s">
        <v>27</v>
      </c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0"/>
      <c r="S4" s="110"/>
      <c r="T4" s="110"/>
      <c r="U4" s="111"/>
    </row>
    <row r="5" spans="2:21" ht="22.5" customHeight="1" thickBot="1" x14ac:dyDescent="0.3">
      <c r="B5" s="113"/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114"/>
      <c r="P5" s="114"/>
      <c r="Q5" s="114"/>
      <c r="R5" s="114"/>
      <c r="S5" s="114"/>
      <c r="T5" s="114"/>
      <c r="U5" s="115"/>
    </row>
    <row r="6" spans="2:21" s="34" customFormat="1" x14ac:dyDescent="0.25"/>
    <row r="7" spans="2:21" s="34" customFormat="1" ht="15.75" thickBot="1" x14ac:dyDescent="0.3"/>
    <row r="8" spans="2:21" ht="15.75" thickBot="1" x14ac:dyDescent="0.3">
      <c r="B8" s="1"/>
      <c r="C8" s="2"/>
      <c r="D8" s="2"/>
      <c r="E8" s="2"/>
      <c r="F8" s="2"/>
      <c r="G8" s="2"/>
      <c r="H8" s="2"/>
      <c r="I8" s="3"/>
      <c r="J8" s="3"/>
      <c r="K8" s="3"/>
      <c r="L8" s="3"/>
      <c r="M8" s="2"/>
      <c r="N8" s="2"/>
      <c r="O8" s="2"/>
      <c r="P8" s="2"/>
      <c r="Q8" s="2"/>
      <c r="R8" s="2"/>
      <c r="S8" s="2"/>
      <c r="T8" s="2"/>
      <c r="U8" s="4"/>
    </row>
    <row r="9" spans="2:21" ht="15" customHeight="1" x14ac:dyDescent="0.25">
      <c r="B9" s="5"/>
      <c r="C9" s="88" t="s">
        <v>33</v>
      </c>
      <c r="D9" s="88"/>
      <c r="E9" s="88"/>
      <c r="F9" s="88"/>
      <c r="G9" s="24" t="s">
        <v>14</v>
      </c>
      <c r="H9" s="52">
        <v>860.46</v>
      </c>
      <c r="I9" s="53">
        <f>H9*L9/K9</f>
        <v>14.664798756544501</v>
      </c>
      <c r="J9" s="105" t="s">
        <v>17</v>
      </c>
      <c r="K9" s="116">
        <v>5867.52</v>
      </c>
      <c r="L9" s="104">
        <v>100</v>
      </c>
      <c r="M9" s="6"/>
      <c r="N9" s="98" t="s">
        <v>35</v>
      </c>
      <c r="O9" s="101">
        <f>K9+K13</f>
        <v>10696.92</v>
      </c>
      <c r="P9" s="46"/>
      <c r="Q9" s="46"/>
      <c r="R9" s="46"/>
      <c r="S9" s="6"/>
      <c r="T9" s="6"/>
      <c r="U9" s="7"/>
    </row>
    <row r="10" spans="2:21" ht="15.75" customHeight="1" x14ac:dyDescent="0.25">
      <c r="B10" s="5"/>
      <c r="C10" s="88"/>
      <c r="D10" s="88"/>
      <c r="E10" s="88"/>
      <c r="F10" s="88"/>
      <c r="G10" s="24" t="s">
        <v>15</v>
      </c>
      <c r="H10" s="52">
        <v>2714.13</v>
      </c>
      <c r="I10" s="53">
        <f>H10*L9/K9</f>
        <v>46.256851276178004</v>
      </c>
      <c r="J10" s="105"/>
      <c r="K10" s="117"/>
      <c r="L10" s="104"/>
      <c r="M10" s="6"/>
      <c r="N10" s="99"/>
      <c r="O10" s="102"/>
      <c r="P10" s="46"/>
      <c r="Q10" s="46"/>
      <c r="R10" s="46"/>
      <c r="S10" s="6"/>
      <c r="T10" s="6"/>
      <c r="U10" s="7"/>
    </row>
    <row r="11" spans="2:21" ht="36.75" customHeight="1" x14ac:dyDescent="0.25">
      <c r="B11" s="5"/>
      <c r="C11" s="88"/>
      <c r="D11" s="88"/>
      <c r="E11" s="88"/>
      <c r="F11" s="88"/>
      <c r="G11" s="24" t="s">
        <v>16</v>
      </c>
      <c r="H11" s="52">
        <v>2292.9300000000003</v>
      </c>
      <c r="I11" s="53">
        <f>H11*L9/K9</f>
        <v>39.078349967277489</v>
      </c>
      <c r="J11" s="105"/>
      <c r="K11" s="118"/>
      <c r="L11" s="104"/>
      <c r="M11" s="6"/>
      <c r="N11" s="99"/>
      <c r="O11" s="102"/>
      <c r="P11" s="36"/>
      <c r="Q11" s="36"/>
      <c r="R11" s="36"/>
      <c r="S11" s="6"/>
      <c r="T11" s="6"/>
      <c r="U11" s="7"/>
    </row>
    <row r="12" spans="2:21" ht="36.75" customHeight="1" x14ac:dyDescent="0.25">
      <c r="B12" s="5"/>
      <c r="C12" s="50"/>
      <c r="D12" s="50"/>
      <c r="E12" s="50"/>
      <c r="F12" s="50"/>
      <c r="G12" s="47"/>
      <c r="H12" s="49"/>
      <c r="I12" s="48"/>
      <c r="J12" s="51"/>
      <c r="K12" s="38"/>
      <c r="L12" s="37"/>
      <c r="M12" s="6"/>
      <c r="N12" s="99"/>
      <c r="O12" s="102"/>
      <c r="P12" s="36"/>
      <c r="Q12" s="36"/>
      <c r="R12" s="36"/>
      <c r="S12" s="6"/>
      <c r="T12" s="6"/>
      <c r="U12" s="7"/>
    </row>
    <row r="13" spans="2:21" ht="23.25" customHeight="1" x14ac:dyDescent="0.25">
      <c r="B13" s="5"/>
      <c r="C13" s="128" t="s">
        <v>36</v>
      </c>
      <c r="D13" s="129"/>
      <c r="E13" s="129"/>
      <c r="F13" s="130"/>
      <c r="G13" s="41" t="s">
        <v>14</v>
      </c>
      <c r="H13" s="52">
        <v>197.69999999999996</v>
      </c>
      <c r="I13" s="54">
        <f>H13*L13/K13</f>
        <v>4.093676233072431</v>
      </c>
      <c r="J13" s="125" t="s">
        <v>17</v>
      </c>
      <c r="K13" s="122">
        <f>H13+H14+H15</f>
        <v>4829.3999999999996</v>
      </c>
      <c r="L13" s="119">
        <v>100</v>
      </c>
      <c r="M13" s="6"/>
      <c r="N13" s="99"/>
      <c r="O13" s="102"/>
      <c r="P13" s="36"/>
      <c r="Q13" s="36"/>
      <c r="R13" s="36"/>
      <c r="S13" s="6"/>
      <c r="T13" s="6"/>
      <c r="U13" s="7"/>
    </row>
    <row r="14" spans="2:21" ht="19.5" customHeight="1" x14ac:dyDescent="0.25">
      <c r="B14" s="5"/>
      <c r="C14" s="131"/>
      <c r="D14" s="132"/>
      <c r="E14" s="132"/>
      <c r="F14" s="133"/>
      <c r="G14" s="41" t="s">
        <v>15</v>
      </c>
      <c r="H14" s="52">
        <v>2089.8699999999994</v>
      </c>
      <c r="I14" s="54">
        <f>H14*L13/K13</f>
        <v>43.273905661158729</v>
      </c>
      <c r="J14" s="126"/>
      <c r="K14" s="123"/>
      <c r="L14" s="120"/>
      <c r="M14" s="6"/>
      <c r="N14" s="99"/>
      <c r="O14" s="102"/>
      <c r="P14" s="36"/>
      <c r="Q14" s="36"/>
      <c r="R14" s="36"/>
      <c r="S14" s="6"/>
      <c r="T14" s="6"/>
      <c r="U14" s="7"/>
    </row>
    <row r="15" spans="2:21" ht="24" customHeight="1" thickBot="1" x14ac:dyDescent="0.3">
      <c r="B15" s="5"/>
      <c r="C15" s="134"/>
      <c r="D15" s="135"/>
      <c r="E15" s="135"/>
      <c r="F15" s="136"/>
      <c r="G15" s="41" t="s">
        <v>16</v>
      </c>
      <c r="H15" s="52">
        <v>2541.83</v>
      </c>
      <c r="I15" s="54">
        <f>H15*L13/K13</f>
        <v>52.632418105768835</v>
      </c>
      <c r="J15" s="127"/>
      <c r="K15" s="124"/>
      <c r="L15" s="121"/>
      <c r="M15" s="6"/>
      <c r="N15" s="100"/>
      <c r="O15" s="103"/>
      <c r="P15" s="36"/>
      <c r="Q15" s="36"/>
      <c r="R15" s="36"/>
      <c r="S15" s="6"/>
      <c r="T15" s="6"/>
      <c r="U15" s="7"/>
    </row>
    <row r="16" spans="2:21" ht="15.75" thickBot="1" x14ac:dyDescent="0.3">
      <c r="B16" s="17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9"/>
    </row>
    <row r="17" s="34" customFormat="1" x14ac:dyDescent="0.25"/>
    <row r="18" s="34" customFormat="1" x14ac:dyDescent="0.25"/>
    <row r="19" s="34" customFormat="1" x14ac:dyDescent="0.25"/>
    <row r="20" s="34" customFormat="1" x14ac:dyDescent="0.25"/>
    <row r="21" s="34" customFormat="1" x14ac:dyDescent="0.25"/>
    <row r="22" s="34" customFormat="1" x14ac:dyDescent="0.25"/>
    <row r="23" s="34" customFormat="1" x14ac:dyDescent="0.25"/>
    <row r="24" s="34" customFormat="1" x14ac:dyDescent="0.25"/>
    <row r="25" s="34" customFormat="1" x14ac:dyDescent="0.25"/>
    <row r="26" s="34" customFormat="1" x14ac:dyDescent="0.25"/>
    <row r="27" s="34" customFormat="1" x14ac:dyDescent="0.25"/>
    <row r="28" s="34" customFormat="1" x14ac:dyDescent="0.25"/>
    <row r="29" s="34" customFormat="1" x14ac:dyDescent="0.25"/>
    <row r="30" s="34" customFormat="1" x14ac:dyDescent="0.25"/>
    <row r="31" s="34" customFormat="1" x14ac:dyDescent="0.25"/>
    <row r="32" s="34" customFormat="1" x14ac:dyDescent="0.25"/>
    <row r="33" s="34" customFormat="1" x14ac:dyDescent="0.25"/>
    <row r="34" s="34" customFormat="1" x14ac:dyDescent="0.25"/>
    <row r="35" s="34" customFormat="1" x14ac:dyDescent="0.25"/>
    <row r="36" s="34" customFormat="1" x14ac:dyDescent="0.25"/>
    <row r="37" s="34" customFormat="1" x14ac:dyDescent="0.25"/>
    <row r="38" s="34" customFormat="1" x14ac:dyDescent="0.25"/>
    <row r="39" s="34" customFormat="1" x14ac:dyDescent="0.25"/>
    <row r="40" s="34" customFormat="1" x14ac:dyDescent="0.25"/>
    <row r="41" s="34" customFormat="1" x14ac:dyDescent="0.25"/>
    <row r="42" s="34" customFormat="1" x14ac:dyDescent="0.25"/>
    <row r="43" s="34" customFormat="1" x14ac:dyDescent="0.25"/>
    <row r="44" s="34" customFormat="1" x14ac:dyDescent="0.25"/>
    <row r="45" s="34" customFormat="1" x14ac:dyDescent="0.25"/>
    <row r="46" s="34" customFormat="1" x14ac:dyDescent="0.25"/>
    <row r="47" s="34" customFormat="1" x14ac:dyDescent="0.25"/>
    <row r="48" s="34" customFormat="1" x14ac:dyDescent="0.25"/>
    <row r="49" s="34" customFormat="1" x14ac:dyDescent="0.25"/>
    <row r="50" s="34" customFormat="1" x14ac:dyDescent="0.25"/>
    <row r="51" s="34" customFormat="1" x14ac:dyDescent="0.25"/>
    <row r="52" s="34" customFormat="1" x14ac:dyDescent="0.25"/>
    <row r="53" s="34" customFormat="1" x14ac:dyDescent="0.25"/>
    <row r="54" s="34" customFormat="1" x14ac:dyDescent="0.25"/>
    <row r="55" s="34" customFormat="1" x14ac:dyDescent="0.25"/>
    <row r="56" s="34" customFormat="1" x14ac:dyDescent="0.25"/>
    <row r="57" s="34" customFormat="1" x14ac:dyDescent="0.25"/>
    <row r="58" s="34" customFormat="1" x14ac:dyDescent="0.25"/>
    <row r="59" s="34" customFormat="1" x14ac:dyDescent="0.25"/>
    <row r="60" s="34" customFormat="1" x14ac:dyDescent="0.25"/>
    <row r="61" s="34" customFormat="1" x14ac:dyDescent="0.25"/>
    <row r="62" s="34" customFormat="1" x14ac:dyDescent="0.25"/>
    <row r="63" s="34" customFormat="1" x14ac:dyDescent="0.25"/>
    <row r="64" s="34" customFormat="1" x14ac:dyDescent="0.25"/>
    <row r="65" s="34" customFormat="1" x14ac:dyDescent="0.25"/>
    <row r="66" s="34" customFormat="1" x14ac:dyDescent="0.25"/>
    <row r="67" s="34" customFormat="1" x14ac:dyDescent="0.25"/>
    <row r="68" s="34" customFormat="1" x14ac:dyDescent="0.25"/>
    <row r="69" s="34" customFormat="1" x14ac:dyDescent="0.25"/>
    <row r="70" s="34" customFormat="1" x14ac:dyDescent="0.25"/>
    <row r="71" s="34" customFormat="1" x14ac:dyDescent="0.25"/>
    <row r="72" s="34" customFormat="1" x14ac:dyDescent="0.25"/>
    <row r="73" s="34" customFormat="1" x14ac:dyDescent="0.25"/>
    <row r="74" s="34" customFormat="1" x14ac:dyDescent="0.25"/>
    <row r="75" s="34" customFormat="1" x14ac:dyDescent="0.25"/>
    <row r="76" s="34" customFormat="1" x14ac:dyDescent="0.25"/>
    <row r="77" s="34" customFormat="1" x14ac:dyDescent="0.25"/>
    <row r="78" s="34" customFormat="1" x14ac:dyDescent="0.25"/>
    <row r="79" s="34" customFormat="1" x14ac:dyDescent="0.25"/>
    <row r="80" s="34" customFormat="1" x14ac:dyDescent="0.25"/>
    <row r="81" s="34" customFormat="1" x14ac:dyDescent="0.25"/>
    <row r="82" s="34" customFormat="1" x14ac:dyDescent="0.25"/>
    <row r="83" s="34" customFormat="1" x14ac:dyDescent="0.25"/>
    <row r="84" s="34" customFormat="1" x14ac:dyDescent="0.25"/>
    <row r="85" s="34" customFormat="1" x14ac:dyDescent="0.25"/>
    <row r="86" s="34" customFormat="1" x14ac:dyDescent="0.25"/>
    <row r="87" s="34" customFormat="1" x14ac:dyDescent="0.25"/>
    <row r="88" s="34" customFormat="1" x14ac:dyDescent="0.25"/>
    <row r="89" s="34" customFormat="1" x14ac:dyDescent="0.25"/>
    <row r="90" s="34" customFormat="1" x14ac:dyDescent="0.25"/>
    <row r="91" s="34" customFormat="1" x14ac:dyDescent="0.25"/>
    <row r="92" s="34" customFormat="1" x14ac:dyDescent="0.25"/>
    <row r="93" s="34" customFormat="1" x14ac:dyDescent="0.25"/>
    <row r="94" s="34" customFormat="1" x14ac:dyDescent="0.25"/>
    <row r="95" s="34" customFormat="1" x14ac:dyDescent="0.25"/>
    <row r="96" s="34" customFormat="1" x14ac:dyDescent="0.25"/>
    <row r="97" s="34" customFormat="1" x14ac:dyDescent="0.25"/>
    <row r="98" s="34" customFormat="1" x14ac:dyDescent="0.25"/>
    <row r="99" s="34" customFormat="1" x14ac:dyDescent="0.25"/>
  </sheetData>
  <sheetProtection algorithmName="SHA-512" hashValue="eUlBABSea772+g2tiCiRAAxLy+65FCr8dP2T5WO9BUOd06KpDHpAoQDkjX4DC4a3YNjF1XtPi/GE6enIpnzOUg==" saltValue="6gBpxjzkp5PaJUdLbDGEfQ==" spinCount="100000" sheet="1" objects="1" scenarios="1"/>
  <mergeCells count="12">
    <mergeCell ref="B2:U3"/>
    <mergeCell ref="B4:U5"/>
    <mergeCell ref="K9:K11"/>
    <mergeCell ref="N9:N15"/>
    <mergeCell ref="O9:O15"/>
    <mergeCell ref="J13:J15"/>
    <mergeCell ref="C9:F11"/>
    <mergeCell ref="L9:L11"/>
    <mergeCell ref="C13:F15"/>
    <mergeCell ref="K13:K15"/>
    <mergeCell ref="L13:L15"/>
    <mergeCell ref="J9:J11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AH56"/>
  <sheetViews>
    <sheetView zoomScale="70" zoomScaleNormal="70" workbookViewId="0">
      <selection activeCell="F50" sqref="F50"/>
    </sheetView>
  </sheetViews>
  <sheetFormatPr baseColWidth="10" defaultRowHeight="15" x14ac:dyDescent="0.25"/>
  <cols>
    <col min="1" max="1" width="11.42578125" style="34"/>
    <col min="2" max="2" width="3.85546875" customWidth="1"/>
    <col min="3" max="3" width="22.7109375" customWidth="1"/>
    <col min="8" max="8" width="4.42578125" customWidth="1"/>
    <col min="9" max="9" width="3.7109375" customWidth="1"/>
    <col min="10" max="10" width="22.140625" customWidth="1"/>
    <col min="14" max="14" width="14.28515625" customWidth="1"/>
    <col min="15" max="15" width="7.85546875" customWidth="1"/>
    <col min="16" max="16" width="3.7109375" customWidth="1"/>
    <col min="17" max="17" width="22.5703125" customWidth="1"/>
    <col min="22" max="22" width="3.42578125" customWidth="1"/>
    <col min="24" max="24" width="24.28515625" customWidth="1"/>
    <col min="26" max="26" width="12.7109375" customWidth="1"/>
    <col min="27" max="27" width="10.7109375" customWidth="1"/>
    <col min="28" max="28" width="12.7109375" customWidth="1"/>
    <col min="29" max="29" width="6.5703125" customWidth="1"/>
    <col min="31" max="31" width="15.5703125" customWidth="1"/>
    <col min="32" max="32" width="5.7109375" customWidth="1"/>
    <col min="33" max="33" width="9" customWidth="1"/>
    <col min="34" max="34" width="4" customWidth="1"/>
  </cols>
  <sheetData>
    <row r="1" spans="2:34" s="34" customFormat="1" ht="15.75" thickBot="1" x14ac:dyDescent="0.3"/>
    <row r="2" spans="2:34" x14ac:dyDescent="0.25">
      <c r="B2" s="64" t="s">
        <v>13</v>
      </c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  <c r="X2" s="65"/>
      <c r="Y2" s="65"/>
      <c r="Z2" s="65"/>
      <c r="AA2" s="65"/>
      <c r="AB2" s="65"/>
      <c r="AC2" s="65"/>
      <c r="AD2" s="65"/>
      <c r="AE2" s="65"/>
      <c r="AF2" s="65"/>
      <c r="AG2" s="65"/>
      <c r="AH2" s="66"/>
    </row>
    <row r="3" spans="2:34" x14ac:dyDescent="0.25">
      <c r="B3" s="67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  <c r="AF3" s="68"/>
      <c r="AG3" s="68"/>
      <c r="AH3" s="69"/>
    </row>
    <row r="4" spans="2:34" x14ac:dyDescent="0.25">
      <c r="B4" s="70" t="s">
        <v>23</v>
      </c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2"/>
    </row>
    <row r="5" spans="2:34" ht="22.5" customHeight="1" thickBot="1" x14ac:dyDescent="0.3">
      <c r="B5" s="73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4"/>
      <c r="AB5" s="74"/>
      <c r="AC5" s="74"/>
      <c r="AD5" s="74"/>
      <c r="AE5" s="74"/>
      <c r="AF5" s="74"/>
      <c r="AG5" s="74"/>
      <c r="AH5" s="75"/>
    </row>
    <row r="6" spans="2:34" s="34" customFormat="1" x14ac:dyDescent="0.25"/>
    <row r="7" spans="2:34" s="34" customFormat="1" ht="15.75" thickBot="1" x14ac:dyDescent="0.3"/>
    <row r="8" spans="2:34" ht="15.75" thickBot="1" x14ac:dyDescent="0.3">
      <c r="B8" s="1"/>
      <c r="C8" s="2"/>
      <c r="D8" s="2"/>
      <c r="E8" s="2"/>
      <c r="F8" s="2"/>
      <c r="G8" s="2"/>
      <c r="H8" s="2"/>
      <c r="I8" s="2"/>
      <c r="J8" s="3"/>
      <c r="K8" s="3"/>
      <c r="L8" s="3"/>
      <c r="M8" s="3"/>
      <c r="N8" s="3"/>
      <c r="O8" s="3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4"/>
    </row>
    <row r="9" spans="2:34" x14ac:dyDescent="0.25">
      <c r="B9" s="5"/>
      <c r="C9" s="56" t="s">
        <v>32</v>
      </c>
      <c r="D9" s="57"/>
      <c r="E9" s="57"/>
      <c r="F9" s="57"/>
      <c r="G9" s="58"/>
      <c r="H9" s="35"/>
      <c r="I9" s="6"/>
      <c r="J9" s="56" t="s">
        <v>28</v>
      </c>
      <c r="K9" s="57"/>
      <c r="L9" s="57"/>
      <c r="M9" s="57"/>
      <c r="N9" s="58"/>
      <c r="O9" s="35"/>
      <c r="P9" s="6"/>
      <c r="Q9" s="56" t="s">
        <v>29</v>
      </c>
      <c r="R9" s="57"/>
      <c r="S9" s="57"/>
      <c r="T9" s="57"/>
      <c r="U9" s="58"/>
      <c r="V9" s="6"/>
      <c r="W9" s="6"/>
      <c r="X9" s="56" t="s">
        <v>30</v>
      </c>
      <c r="Y9" s="57"/>
      <c r="Z9" s="57"/>
      <c r="AA9" s="57"/>
      <c r="AB9" s="58"/>
      <c r="AC9" s="6"/>
      <c r="AD9" s="6"/>
      <c r="AE9" s="6"/>
      <c r="AF9" s="6"/>
      <c r="AG9" s="6"/>
      <c r="AH9" s="7"/>
    </row>
    <row r="10" spans="2:34" ht="15.75" thickBot="1" x14ac:dyDescent="0.3">
      <c r="B10" s="5"/>
      <c r="C10" s="59"/>
      <c r="D10" s="60"/>
      <c r="E10" s="60"/>
      <c r="F10" s="60"/>
      <c r="G10" s="61"/>
      <c r="H10" s="35"/>
      <c r="I10" s="6"/>
      <c r="J10" s="59"/>
      <c r="K10" s="60"/>
      <c r="L10" s="60"/>
      <c r="M10" s="60"/>
      <c r="N10" s="61"/>
      <c r="O10" s="35"/>
      <c r="P10" s="6"/>
      <c r="Q10" s="59"/>
      <c r="R10" s="60"/>
      <c r="S10" s="60"/>
      <c r="T10" s="60"/>
      <c r="U10" s="61"/>
      <c r="V10" s="6"/>
      <c r="W10" s="6"/>
      <c r="X10" s="59"/>
      <c r="Y10" s="60"/>
      <c r="Z10" s="60"/>
      <c r="AA10" s="60"/>
      <c r="AB10" s="61"/>
      <c r="AC10" s="6"/>
      <c r="AD10" s="6"/>
      <c r="AE10" s="6"/>
      <c r="AF10" s="6"/>
      <c r="AG10" s="6"/>
      <c r="AH10" s="7"/>
    </row>
    <row r="11" spans="2:34" x14ac:dyDescent="0.25">
      <c r="B11" s="5"/>
      <c r="C11" s="62" t="s">
        <v>3</v>
      </c>
      <c r="D11" s="8" t="s">
        <v>0</v>
      </c>
      <c r="E11" s="8" t="s">
        <v>1</v>
      </c>
      <c r="F11" s="8" t="s">
        <v>2</v>
      </c>
      <c r="G11" s="9" t="s">
        <v>4</v>
      </c>
      <c r="H11" s="36"/>
      <c r="I11" s="6"/>
      <c r="J11" s="62" t="s">
        <v>3</v>
      </c>
      <c r="K11" s="8" t="s">
        <v>0</v>
      </c>
      <c r="L11" s="8" t="s">
        <v>1</v>
      </c>
      <c r="M11" s="8" t="s">
        <v>2</v>
      </c>
      <c r="N11" s="9" t="s">
        <v>4</v>
      </c>
      <c r="O11" s="36"/>
      <c r="P11" s="6"/>
      <c r="Q11" s="62" t="s">
        <v>3</v>
      </c>
      <c r="R11" s="8" t="s">
        <v>0</v>
      </c>
      <c r="S11" s="8" t="s">
        <v>1</v>
      </c>
      <c r="T11" s="8" t="s">
        <v>2</v>
      </c>
      <c r="U11" s="9" t="s">
        <v>4</v>
      </c>
      <c r="V11" s="6"/>
      <c r="W11" s="6"/>
      <c r="X11" s="62" t="s">
        <v>3</v>
      </c>
      <c r="Y11" s="8" t="s">
        <v>0</v>
      </c>
      <c r="Z11" s="8" t="s">
        <v>1</v>
      </c>
      <c r="AA11" s="8" t="s">
        <v>2</v>
      </c>
      <c r="AB11" s="9" t="s">
        <v>4</v>
      </c>
      <c r="AC11" s="6"/>
      <c r="AD11" s="6"/>
      <c r="AE11" s="6"/>
      <c r="AF11" s="6"/>
      <c r="AG11" s="6"/>
      <c r="AH11" s="7"/>
    </row>
    <row r="12" spans="2:34" x14ac:dyDescent="0.25">
      <c r="B12" s="5"/>
      <c r="C12" s="63"/>
      <c r="D12" s="30">
        <v>117.56</v>
      </c>
      <c r="E12" s="30">
        <v>340.26</v>
      </c>
      <c r="F12" s="30">
        <v>271.37</v>
      </c>
      <c r="G12" s="31">
        <f>SUM(D12:F12)</f>
        <v>729.19</v>
      </c>
      <c r="H12" s="32"/>
      <c r="I12" s="6"/>
      <c r="J12" s="63"/>
      <c r="K12" s="30">
        <v>69.3</v>
      </c>
      <c r="L12" s="30">
        <v>400.75</v>
      </c>
      <c r="M12" s="30">
        <v>272.68</v>
      </c>
      <c r="N12" s="31">
        <f>SUM(K12:M12)</f>
        <v>742.73</v>
      </c>
      <c r="O12" s="32"/>
      <c r="P12" s="6"/>
      <c r="Q12" s="63"/>
      <c r="R12" s="30">
        <v>76.599999999999994</v>
      </c>
      <c r="S12" s="30">
        <v>350.48</v>
      </c>
      <c r="T12" s="30">
        <v>312.60000000000002</v>
      </c>
      <c r="U12" s="31">
        <f>SUM(R12:T12)</f>
        <v>739.68000000000006</v>
      </c>
      <c r="V12" s="6"/>
      <c r="W12" s="6"/>
      <c r="X12" s="63"/>
      <c r="Y12" s="30">
        <v>48.2</v>
      </c>
      <c r="Z12" s="30">
        <v>279.79000000000002</v>
      </c>
      <c r="AA12" s="30">
        <v>279.79000000000002</v>
      </c>
      <c r="AB12" s="31">
        <f>SUM(Y12:AA12)</f>
        <v>607.78</v>
      </c>
      <c r="AC12" s="6"/>
      <c r="AD12" s="6"/>
      <c r="AE12" s="6"/>
      <c r="AF12" s="6"/>
      <c r="AG12" s="6"/>
      <c r="AH12" s="7"/>
    </row>
    <row r="13" spans="2:34" ht="15.75" thickBot="1" x14ac:dyDescent="0.3">
      <c r="B13" s="5"/>
      <c r="C13" s="20" t="s">
        <v>6</v>
      </c>
      <c r="D13" s="13">
        <f>D12*G13/G12</f>
        <v>0.16121998381766067</v>
      </c>
      <c r="E13" s="13">
        <f>E12*G13/G12</f>
        <v>0.46662735363896923</v>
      </c>
      <c r="F13" s="13">
        <f>F12*G13/G12</f>
        <v>0.37215266254337004</v>
      </c>
      <c r="G13" s="14">
        <v>1</v>
      </c>
      <c r="H13" s="37"/>
      <c r="I13" s="6"/>
      <c r="J13" s="20" t="s">
        <v>6</v>
      </c>
      <c r="K13" s="13">
        <f>K12*N13/N12</f>
        <v>9.3304430950681944E-2</v>
      </c>
      <c r="L13" s="13">
        <f>L12*N13/N12</f>
        <v>0.53956350221480209</v>
      </c>
      <c r="M13" s="13">
        <f>M12*N13/N12</f>
        <v>0.36713206683451588</v>
      </c>
      <c r="N13" s="14">
        <v>1</v>
      </c>
      <c r="O13" s="37"/>
      <c r="P13" s="6"/>
      <c r="Q13" s="20" t="s">
        <v>6</v>
      </c>
      <c r="R13" s="13">
        <f>R12*U13/U12</f>
        <v>0.10355829547912609</v>
      </c>
      <c r="S13" s="13">
        <f>S12*U13/U12</f>
        <v>0.47382651957603289</v>
      </c>
      <c r="T13" s="13">
        <f>T12*U13/U12</f>
        <v>0.42261518494484102</v>
      </c>
      <c r="U13" s="14">
        <v>1</v>
      </c>
      <c r="V13" s="6"/>
      <c r="W13" s="6"/>
      <c r="X13" s="20" t="s">
        <v>6</v>
      </c>
      <c r="Y13" s="13">
        <f>Y12*AB13/AB12</f>
        <v>7.9305011681858578E-2</v>
      </c>
      <c r="Z13" s="13">
        <f>Z12*AB13/AB12</f>
        <v>0.46034749415907078</v>
      </c>
      <c r="AA13" s="13">
        <f>AA12*AB13/AB12</f>
        <v>0.46034749415907078</v>
      </c>
      <c r="AB13" s="14">
        <v>1</v>
      </c>
      <c r="AC13" s="6"/>
      <c r="AD13" s="6"/>
      <c r="AE13" s="6"/>
      <c r="AF13" s="6"/>
      <c r="AG13" s="6"/>
      <c r="AH13" s="7"/>
    </row>
    <row r="14" spans="2:34" x14ac:dyDescent="0.25">
      <c r="B14" s="5"/>
      <c r="C14" s="6"/>
      <c r="D14" s="6"/>
      <c r="E14" s="6"/>
      <c r="F14" s="6"/>
      <c r="G14" s="6"/>
      <c r="H14" s="6"/>
      <c r="I14" s="6"/>
      <c r="J14" s="33"/>
      <c r="K14" s="33"/>
      <c r="L14" s="33"/>
      <c r="M14" s="33"/>
      <c r="N14" s="33"/>
      <c r="O14" s="33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7"/>
    </row>
    <row r="15" spans="2:34" x14ac:dyDescent="0.25">
      <c r="B15" s="5"/>
      <c r="C15" s="6"/>
      <c r="D15" s="6"/>
      <c r="E15" s="6"/>
      <c r="F15" s="6"/>
      <c r="G15" s="6"/>
      <c r="H15" s="6"/>
      <c r="I15" s="6"/>
      <c r="J15" s="33"/>
      <c r="K15" s="33"/>
      <c r="L15" s="33"/>
      <c r="M15" s="33"/>
      <c r="N15" s="33"/>
      <c r="O15" s="33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7"/>
    </row>
    <row r="16" spans="2:34" x14ac:dyDescent="0.25">
      <c r="B16" s="5"/>
      <c r="C16" s="6"/>
      <c r="D16" s="6"/>
      <c r="E16" s="6"/>
      <c r="F16" s="6"/>
      <c r="G16" s="6"/>
      <c r="H16" s="6"/>
      <c r="I16" s="6"/>
      <c r="J16" s="33"/>
      <c r="K16" s="33"/>
      <c r="L16" s="33"/>
      <c r="M16" s="33"/>
      <c r="N16" s="33"/>
      <c r="O16" s="33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7"/>
    </row>
    <row r="17" spans="2:34" x14ac:dyDescent="0.25">
      <c r="B17" s="5"/>
      <c r="C17" s="6"/>
      <c r="D17" s="6"/>
      <c r="E17" s="6"/>
      <c r="F17" s="6"/>
      <c r="G17" s="6"/>
      <c r="H17" s="6"/>
      <c r="I17" s="6"/>
      <c r="J17" s="33"/>
      <c r="K17" s="33"/>
      <c r="L17" s="33"/>
      <c r="M17" s="33"/>
      <c r="N17" s="33"/>
      <c r="O17" s="33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7"/>
    </row>
    <row r="18" spans="2:34" x14ac:dyDescent="0.25">
      <c r="B18" s="5"/>
      <c r="C18" s="6"/>
      <c r="D18" s="6"/>
      <c r="E18" s="6"/>
      <c r="F18" s="6"/>
      <c r="G18" s="6"/>
      <c r="H18" s="6"/>
      <c r="I18" s="6"/>
      <c r="J18" s="33"/>
      <c r="K18" s="33"/>
      <c r="L18" s="33"/>
      <c r="M18" s="33"/>
      <c r="N18" s="33"/>
      <c r="O18" s="33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7"/>
    </row>
    <row r="19" spans="2:34" x14ac:dyDescent="0.25">
      <c r="B19" s="5"/>
      <c r="C19" s="6"/>
      <c r="D19" s="6"/>
      <c r="E19" s="6"/>
      <c r="F19" s="6"/>
      <c r="G19" s="6"/>
      <c r="H19" s="6"/>
      <c r="I19" s="6"/>
      <c r="J19" s="33"/>
      <c r="K19" s="33"/>
      <c r="L19" s="33"/>
      <c r="M19" s="33"/>
      <c r="N19" s="33"/>
      <c r="O19" s="33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7"/>
    </row>
    <row r="20" spans="2:34" x14ac:dyDescent="0.25">
      <c r="B20" s="5"/>
      <c r="C20" s="6"/>
      <c r="D20" s="6"/>
      <c r="E20" s="6"/>
      <c r="F20" s="6"/>
      <c r="G20" s="6"/>
      <c r="H20" s="6"/>
      <c r="I20" s="6"/>
      <c r="J20" s="33"/>
      <c r="K20" s="33"/>
      <c r="L20" s="33"/>
      <c r="M20" s="33"/>
      <c r="N20" s="33"/>
      <c r="O20" s="33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7"/>
    </row>
    <row r="21" spans="2:34" x14ac:dyDescent="0.25">
      <c r="B21" s="5"/>
      <c r="C21" s="6"/>
      <c r="D21" s="6"/>
      <c r="E21" s="6"/>
      <c r="F21" s="6"/>
      <c r="G21" s="6"/>
      <c r="H21" s="6"/>
      <c r="I21" s="6"/>
      <c r="J21" s="33"/>
      <c r="K21" s="33"/>
      <c r="L21" s="33"/>
      <c r="M21" s="33"/>
      <c r="N21" s="33"/>
      <c r="O21" s="33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7"/>
    </row>
    <row r="22" spans="2:34" x14ac:dyDescent="0.25">
      <c r="B22" s="5"/>
      <c r="C22" s="6"/>
      <c r="D22" s="6"/>
      <c r="E22" s="6"/>
      <c r="F22" s="6"/>
      <c r="G22" s="6"/>
      <c r="H22" s="6"/>
      <c r="I22" s="6"/>
      <c r="J22" s="33"/>
      <c r="K22" s="33"/>
      <c r="L22" s="33"/>
      <c r="M22" s="33"/>
      <c r="N22" s="33"/>
      <c r="O22" s="33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7"/>
    </row>
    <row r="23" spans="2:34" x14ac:dyDescent="0.25">
      <c r="B23" s="5"/>
      <c r="C23" s="6"/>
      <c r="D23" s="6"/>
      <c r="E23" s="6"/>
      <c r="F23" s="6"/>
      <c r="G23" s="6"/>
      <c r="H23" s="6"/>
      <c r="I23" s="6"/>
      <c r="J23" s="33"/>
      <c r="K23" s="33"/>
      <c r="L23" s="33"/>
      <c r="M23" s="33"/>
      <c r="N23" s="33"/>
      <c r="O23" s="33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7"/>
    </row>
    <row r="24" spans="2:34" x14ac:dyDescent="0.25">
      <c r="B24" s="5"/>
      <c r="C24" s="6"/>
      <c r="D24" s="6"/>
      <c r="E24" s="6"/>
      <c r="F24" s="6"/>
      <c r="G24" s="6"/>
      <c r="H24" s="6"/>
      <c r="I24" s="6"/>
      <c r="J24" s="33"/>
      <c r="K24" s="33"/>
      <c r="L24" s="33"/>
      <c r="M24" s="33"/>
      <c r="N24" s="33"/>
      <c r="O24" s="33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7"/>
    </row>
    <row r="25" spans="2:34" x14ac:dyDescent="0.25">
      <c r="B25" s="5"/>
      <c r="C25" s="6"/>
      <c r="D25" s="6"/>
      <c r="E25" s="6"/>
      <c r="F25" s="6"/>
      <c r="G25" s="6"/>
      <c r="H25" s="6"/>
      <c r="I25" s="6"/>
      <c r="J25" s="33"/>
      <c r="K25" s="33"/>
      <c r="L25" s="33"/>
      <c r="M25" s="33"/>
      <c r="N25" s="33"/>
      <c r="O25" s="33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7"/>
    </row>
    <row r="26" spans="2:34" x14ac:dyDescent="0.25">
      <c r="B26" s="5"/>
      <c r="C26" s="6"/>
      <c r="D26" s="6"/>
      <c r="E26" s="6"/>
      <c r="F26" s="6"/>
      <c r="G26" s="6"/>
      <c r="H26" s="6"/>
      <c r="I26" s="6"/>
      <c r="J26" s="33"/>
      <c r="K26" s="33"/>
      <c r="L26" s="33"/>
      <c r="M26" s="33"/>
      <c r="N26" s="33"/>
      <c r="O26" s="33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7"/>
    </row>
    <row r="27" spans="2:34" ht="15.75" thickBot="1" x14ac:dyDescent="0.3">
      <c r="B27" s="5"/>
      <c r="C27" s="6"/>
      <c r="D27" s="6"/>
      <c r="E27" s="6"/>
      <c r="F27" s="6"/>
      <c r="G27" s="6"/>
      <c r="H27" s="6"/>
      <c r="I27" s="6"/>
      <c r="J27" s="33"/>
      <c r="K27" s="33"/>
      <c r="L27" s="33"/>
      <c r="M27" s="33"/>
      <c r="N27" s="33"/>
      <c r="O27" s="33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7"/>
    </row>
    <row r="28" spans="2:34" ht="15" customHeight="1" x14ac:dyDescent="0.25">
      <c r="B28" s="5"/>
      <c r="C28" s="56" t="s">
        <v>31</v>
      </c>
      <c r="D28" s="57"/>
      <c r="E28" s="57"/>
      <c r="F28" s="57"/>
      <c r="G28" s="58"/>
      <c r="H28" s="16"/>
      <c r="I28" s="6"/>
      <c r="J28" s="56" t="s">
        <v>24</v>
      </c>
      <c r="K28" s="57"/>
      <c r="L28" s="57"/>
      <c r="M28" s="57"/>
      <c r="N28" s="58"/>
      <c r="O28" s="16"/>
      <c r="P28" s="6"/>
      <c r="Q28" s="56" t="s">
        <v>25</v>
      </c>
      <c r="R28" s="57"/>
      <c r="S28" s="57"/>
      <c r="T28" s="57"/>
      <c r="U28" s="58"/>
      <c r="V28" s="6"/>
      <c r="W28" s="46"/>
      <c r="X28" s="56" t="s">
        <v>26</v>
      </c>
      <c r="Y28" s="57"/>
      <c r="Z28" s="57"/>
      <c r="AA28" s="57"/>
      <c r="AB28" s="58"/>
      <c r="AC28" s="46"/>
      <c r="AD28" s="46"/>
      <c r="AE28" s="46"/>
      <c r="AF28" s="6"/>
      <c r="AG28" s="76"/>
      <c r="AH28" s="7"/>
    </row>
    <row r="29" spans="2:34" ht="15.75" customHeight="1" thickBot="1" x14ac:dyDescent="0.3">
      <c r="B29" s="5"/>
      <c r="C29" s="59"/>
      <c r="D29" s="60"/>
      <c r="E29" s="60"/>
      <c r="F29" s="60"/>
      <c r="G29" s="61"/>
      <c r="H29" s="16"/>
      <c r="I29" s="6"/>
      <c r="J29" s="59"/>
      <c r="K29" s="60"/>
      <c r="L29" s="60"/>
      <c r="M29" s="60"/>
      <c r="N29" s="61"/>
      <c r="O29" s="16"/>
      <c r="P29" s="6"/>
      <c r="Q29" s="59"/>
      <c r="R29" s="60"/>
      <c r="S29" s="60"/>
      <c r="T29" s="60"/>
      <c r="U29" s="61"/>
      <c r="V29" s="6"/>
      <c r="W29" s="46"/>
      <c r="X29" s="59"/>
      <c r="Y29" s="60"/>
      <c r="Z29" s="60"/>
      <c r="AA29" s="60"/>
      <c r="AB29" s="61"/>
      <c r="AC29" s="46"/>
      <c r="AD29" s="46"/>
      <c r="AE29" s="46"/>
      <c r="AF29" s="6"/>
      <c r="AG29" s="76"/>
      <c r="AH29" s="7"/>
    </row>
    <row r="30" spans="2:34" ht="15" customHeight="1" x14ac:dyDescent="0.25">
      <c r="B30" s="5"/>
      <c r="C30" s="62" t="s">
        <v>3</v>
      </c>
      <c r="D30" s="8" t="s">
        <v>0</v>
      </c>
      <c r="E30" s="8" t="s">
        <v>1</v>
      </c>
      <c r="F30" s="8" t="s">
        <v>2</v>
      </c>
      <c r="G30" s="9" t="s">
        <v>4</v>
      </c>
      <c r="H30" s="36"/>
      <c r="I30" s="6"/>
      <c r="J30" s="62" t="s">
        <v>3</v>
      </c>
      <c r="K30" s="8" t="s">
        <v>0</v>
      </c>
      <c r="L30" s="8" t="s">
        <v>1</v>
      </c>
      <c r="M30" s="8" t="s">
        <v>2</v>
      </c>
      <c r="N30" s="9" t="s">
        <v>4</v>
      </c>
      <c r="O30" s="36"/>
      <c r="P30" s="6"/>
      <c r="Q30" s="62" t="s">
        <v>3</v>
      </c>
      <c r="R30" s="8" t="s">
        <v>0</v>
      </c>
      <c r="S30" s="8" t="s">
        <v>1</v>
      </c>
      <c r="T30" s="8" t="s">
        <v>2</v>
      </c>
      <c r="U30" s="9" t="s">
        <v>4</v>
      </c>
      <c r="V30" s="6"/>
      <c r="W30" s="34"/>
      <c r="X30" s="62" t="s">
        <v>3</v>
      </c>
      <c r="Y30" s="8" t="s">
        <v>0</v>
      </c>
      <c r="Z30" s="8" t="s">
        <v>1</v>
      </c>
      <c r="AA30" s="8" t="s">
        <v>2</v>
      </c>
      <c r="AB30" s="9" t="s">
        <v>4</v>
      </c>
      <c r="AC30" s="34"/>
      <c r="AD30" s="34"/>
      <c r="AE30" s="34"/>
      <c r="AF30" s="34"/>
      <c r="AG30" s="34"/>
      <c r="AH30" s="7"/>
    </row>
    <row r="31" spans="2:34" ht="15" customHeight="1" x14ac:dyDescent="0.25">
      <c r="B31" s="5"/>
      <c r="C31" s="63"/>
      <c r="D31" s="30">
        <v>213.8</v>
      </c>
      <c r="E31" s="30">
        <v>680.85</v>
      </c>
      <c r="F31" s="30">
        <v>246.49</v>
      </c>
      <c r="G31" s="31">
        <f>SUM(D31:F31)</f>
        <v>1141.1400000000001</v>
      </c>
      <c r="H31" s="21"/>
      <c r="I31" s="6"/>
      <c r="J31" s="63"/>
      <c r="K31" s="26">
        <v>150</v>
      </c>
      <c r="L31" s="26">
        <v>238</v>
      </c>
      <c r="M31" s="26">
        <v>291</v>
      </c>
      <c r="N31" s="27">
        <f>SUM(K31:M31)</f>
        <v>679</v>
      </c>
      <c r="O31" s="21"/>
      <c r="P31" s="6"/>
      <c r="Q31" s="63"/>
      <c r="R31" s="26">
        <v>118</v>
      </c>
      <c r="S31" s="26">
        <v>294</v>
      </c>
      <c r="T31" s="26">
        <v>343</v>
      </c>
      <c r="U31" s="27">
        <f>SUM(R31:T31)</f>
        <v>755</v>
      </c>
      <c r="V31" s="6"/>
      <c r="W31" s="34"/>
      <c r="X31" s="63"/>
      <c r="Y31" s="26">
        <v>67</v>
      </c>
      <c r="Z31" s="26">
        <v>130</v>
      </c>
      <c r="AA31" s="26">
        <v>276</v>
      </c>
      <c r="AB31" s="27">
        <f>SUM(Y31:AA31)</f>
        <v>473</v>
      </c>
      <c r="AC31" s="34"/>
      <c r="AD31" s="34"/>
      <c r="AE31" s="34"/>
      <c r="AF31" s="34"/>
      <c r="AG31" s="34"/>
      <c r="AH31" s="7"/>
    </row>
    <row r="32" spans="2:34" ht="15.75" thickBot="1" x14ac:dyDescent="0.3">
      <c r="B32" s="5"/>
      <c r="C32" s="20" t="s">
        <v>6</v>
      </c>
      <c r="D32" s="13">
        <f>D31*G32/G31</f>
        <v>0.18735650314597682</v>
      </c>
      <c r="E32" s="13">
        <f>E31*G32/G31</f>
        <v>0.59664020190335976</v>
      </c>
      <c r="F32" s="13">
        <f>F31*G32/G31</f>
        <v>0.21600329495066337</v>
      </c>
      <c r="G32" s="14">
        <v>1</v>
      </c>
      <c r="H32" s="37"/>
      <c r="I32" s="6"/>
      <c r="J32" s="20" t="s">
        <v>6</v>
      </c>
      <c r="K32" s="13">
        <f>K31*N32/N31</f>
        <v>0.22091310751104565</v>
      </c>
      <c r="L32" s="13">
        <f>L31*N32/N31</f>
        <v>0.35051546391752575</v>
      </c>
      <c r="M32" s="13">
        <f>M31*N32/N31</f>
        <v>0.42857142857142855</v>
      </c>
      <c r="N32" s="14">
        <v>1</v>
      </c>
      <c r="O32" s="37"/>
      <c r="P32" s="6"/>
      <c r="Q32" s="20" t="s">
        <v>6</v>
      </c>
      <c r="R32" s="13">
        <f>R31*U32/U31</f>
        <v>0.15629139072847681</v>
      </c>
      <c r="S32" s="13">
        <f>S31*U32/U31</f>
        <v>0.38940397350993378</v>
      </c>
      <c r="T32" s="13">
        <f>T31*U32/U31</f>
        <v>0.45430463576158941</v>
      </c>
      <c r="U32" s="14">
        <v>1</v>
      </c>
      <c r="V32" s="6"/>
      <c r="W32" s="34"/>
      <c r="X32" s="20" t="s">
        <v>6</v>
      </c>
      <c r="Y32" s="13">
        <f>Y31*AB32/AB31</f>
        <v>0.14164904862579281</v>
      </c>
      <c r="Z32" s="13">
        <f>Z31*AB32/AB31</f>
        <v>0.27484143763213531</v>
      </c>
      <c r="AA32" s="13">
        <f>AA31*AB32/AB31</f>
        <v>0.58350951374207183</v>
      </c>
      <c r="AB32" s="14">
        <v>1</v>
      </c>
      <c r="AC32" s="34"/>
      <c r="AD32" s="34"/>
      <c r="AE32" s="34"/>
      <c r="AF32" s="34"/>
      <c r="AG32" s="34"/>
      <c r="AH32" s="7"/>
    </row>
    <row r="33" spans="2:34" x14ac:dyDescent="0.25">
      <c r="B33" s="5"/>
      <c r="C33" s="6"/>
      <c r="D33" s="6"/>
      <c r="E33" s="6"/>
      <c r="F33" s="6"/>
      <c r="G33" s="6"/>
      <c r="H33" s="6"/>
      <c r="I33" s="6"/>
      <c r="J33" s="33"/>
      <c r="K33" s="33"/>
      <c r="L33" s="33"/>
      <c r="M33" s="33"/>
      <c r="N33" s="33"/>
      <c r="O33" s="33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7"/>
    </row>
    <row r="34" spans="2:34" ht="15" customHeight="1" x14ac:dyDescent="0.25">
      <c r="B34" s="5"/>
      <c r="C34" s="6"/>
      <c r="D34" s="6"/>
      <c r="E34" s="6"/>
      <c r="F34" s="6"/>
      <c r="G34" s="6"/>
      <c r="H34" s="6"/>
      <c r="I34" s="6"/>
      <c r="J34" s="33"/>
      <c r="K34" s="33"/>
      <c r="L34" s="33"/>
      <c r="M34" s="33"/>
      <c r="N34" s="33"/>
      <c r="O34" s="33"/>
      <c r="P34" s="6"/>
      <c r="Q34" s="6"/>
      <c r="R34" s="6"/>
      <c r="S34" s="6"/>
      <c r="T34" s="6"/>
      <c r="U34" s="6"/>
      <c r="V34" s="6"/>
      <c r="W34" s="45"/>
      <c r="X34" s="45"/>
      <c r="Y34" s="45"/>
      <c r="Z34" s="45"/>
      <c r="AA34" s="45"/>
      <c r="AB34" s="45"/>
      <c r="AC34" s="45"/>
      <c r="AD34" s="45"/>
      <c r="AE34" s="45"/>
      <c r="AF34" s="45"/>
      <c r="AG34" s="45"/>
      <c r="AH34" s="7"/>
    </row>
    <row r="35" spans="2:34" ht="15" customHeight="1" x14ac:dyDescent="0.25">
      <c r="B35" s="5"/>
      <c r="C35" s="6"/>
      <c r="D35" s="6"/>
      <c r="E35" s="6"/>
      <c r="F35" s="6"/>
      <c r="G35" s="6"/>
      <c r="H35" s="6"/>
      <c r="I35" s="6"/>
      <c r="J35" s="33"/>
      <c r="K35" s="33"/>
      <c r="L35" s="33"/>
      <c r="M35" s="33"/>
      <c r="N35" s="33"/>
      <c r="O35" s="33"/>
      <c r="P35" s="6"/>
      <c r="Q35" s="6"/>
      <c r="R35" s="6"/>
      <c r="S35" s="6"/>
      <c r="T35" s="6"/>
      <c r="U35" s="6"/>
      <c r="V35" s="6"/>
      <c r="W35" s="45"/>
      <c r="X35" s="45"/>
      <c r="Y35" s="45"/>
      <c r="Z35" s="45"/>
      <c r="AA35" s="45"/>
      <c r="AB35" s="45"/>
      <c r="AC35" s="45"/>
      <c r="AD35" s="45"/>
      <c r="AE35" s="45"/>
      <c r="AF35" s="45"/>
      <c r="AG35" s="45"/>
      <c r="AH35" s="7"/>
    </row>
    <row r="36" spans="2:34" ht="15" customHeight="1" x14ac:dyDescent="0.25">
      <c r="B36" s="5"/>
      <c r="C36" s="6"/>
      <c r="D36" s="6"/>
      <c r="E36" s="6"/>
      <c r="F36" s="6"/>
      <c r="G36" s="6"/>
      <c r="H36" s="6"/>
      <c r="I36" s="6"/>
      <c r="J36" s="33"/>
      <c r="K36" s="33"/>
      <c r="L36" s="33"/>
      <c r="M36" s="33"/>
      <c r="N36" s="33"/>
      <c r="O36" s="33"/>
      <c r="P36" s="6"/>
      <c r="Q36" s="6"/>
      <c r="R36" s="6"/>
      <c r="S36" s="6"/>
      <c r="T36" s="6"/>
      <c r="U36" s="6"/>
      <c r="V36" s="6"/>
      <c r="W36" s="45"/>
      <c r="X36" s="45"/>
      <c r="Y36" s="45"/>
      <c r="Z36" s="45"/>
      <c r="AA36" s="45"/>
      <c r="AB36" s="45"/>
      <c r="AC36" s="45"/>
      <c r="AD36" s="45"/>
      <c r="AE36" s="45"/>
      <c r="AF36" s="45"/>
      <c r="AG36" s="45"/>
      <c r="AH36" s="7"/>
    </row>
    <row r="37" spans="2:34" ht="15" customHeight="1" x14ac:dyDescent="0.25">
      <c r="B37" s="5"/>
      <c r="C37" s="6"/>
      <c r="D37" s="6"/>
      <c r="E37" s="6"/>
      <c r="F37" s="6"/>
      <c r="G37" s="6"/>
      <c r="H37" s="6"/>
      <c r="I37" s="6"/>
      <c r="J37" s="33"/>
      <c r="K37" s="33"/>
      <c r="L37" s="33"/>
      <c r="M37" s="33"/>
      <c r="N37" s="33"/>
      <c r="O37" s="33"/>
      <c r="P37" s="6"/>
      <c r="Q37" s="6"/>
      <c r="R37" s="6"/>
      <c r="S37" s="6"/>
      <c r="T37" s="6"/>
      <c r="U37" s="6"/>
      <c r="V37" s="6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7"/>
    </row>
    <row r="38" spans="2:34" ht="15" customHeight="1" x14ac:dyDescent="0.25">
      <c r="B38" s="5"/>
      <c r="C38" s="6"/>
      <c r="D38" s="6"/>
      <c r="E38" s="6"/>
      <c r="F38" s="6"/>
      <c r="G38" s="6"/>
      <c r="H38" s="6"/>
      <c r="I38" s="6"/>
      <c r="J38" s="33"/>
      <c r="K38" s="33"/>
      <c r="L38" s="33"/>
      <c r="M38" s="33"/>
      <c r="N38" s="33"/>
      <c r="O38" s="33"/>
      <c r="P38" s="6"/>
      <c r="Q38" s="6"/>
      <c r="R38" s="6"/>
      <c r="S38" s="6"/>
      <c r="T38" s="6"/>
      <c r="U38" s="6"/>
      <c r="V38" s="6"/>
      <c r="W38" s="45"/>
      <c r="X38" s="45"/>
      <c r="Y38" s="45"/>
      <c r="Z38" s="45"/>
      <c r="AA38" s="45"/>
      <c r="AB38" s="45"/>
      <c r="AC38" s="45"/>
      <c r="AD38" s="45"/>
      <c r="AE38" s="45"/>
      <c r="AF38" s="45"/>
      <c r="AG38" s="45"/>
      <c r="AH38" s="7"/>
    </row>
    <row r="39" spans="2:34" ht="15" customHeight="1" x14ac:dyDescent="0.25">
      <c r="B39" s="5"/>
      <c r="C39" s="6"/>
      <c r="D39" s="6"/>
      <c r="E39" s="6"/>
      <c r="F39" s="6"/>
      <c r="G39" s="6"/>
      <c r="H39" s="6"/>
      <c r="I39" s="6"/>
      <c r="J39" s="33"/>
      <c r="K39" s="33"/>
      <c r="L39" s="33"/>
      <c r="M39" s="33"/>
      <c r="N39" s="33"/>
      <c r="O39" s="33"/>
      <c r="P39" s="6"/>
      <c r="Q39" s="6"/>
      <c r="R39" s="6"/>
      <c r="S39" s="6"/>
      <c r="T39" s="6"/>
      <c r="U39" s="6"/>
      <c r="V39" s="6"/>
      <c r="W39" s="45"/>
      <c r="X39" s="45"/>
      <c r="Y39" s="45"/>
      <c r="Z39" s="45"/>
      <c r="AA39" s="45"/>
      <c r="AB39" s="45"/>
      <c r="AC39" s="45"/>
      <c r="AD39" s="45"/>
      <c r="AE39" s="45"/>
      <c r="AF39" s="45"/>
      <c r="AG39" s="45"/>
      <c r="AH39" s="7"/>
    </row>
    <row r="40" spans="2:34" ht="15" customHeight="1" x14ac:dyDescent="0.25">
      <c r="B40" s="5"/>
      <c r="C40" s="6"/>
      <c r="D40" s="6"/>
      <c r="E40" s="6"/>
      <c r="F40" s="6"/>
      <c r="G40" s="6"/>
      <c r="H40" s="6"/>
      <c r="I40" s="6"/>
      <c r="J40" s="33"/>
      <c r="K40" s="33"/>
      <c r="L40" s="33"/>
      <c r="M40" s="33"/>
      <c r="N40" s="33"/>
      <c r="O40" s="33"/>
      <c r="P40" s="6"/>
      <c r="Q40" s="6"/>
      <c r="R40" s="6"/>
      <c r="S40" s="6"/>
      <c r="T40" s="6"/>
      <c r="U40" s="6"/>
      <c r="V40" s="6"/>
      <c r="W40" s="45"/>
      <c r="X40" s="45"/>
      <c r="Y40" s="45"/>
      <c r="Z40" s="45"/>
      <c r="AA40" s="45"/>
      <c r="AB40" s="45"/>
      <c r="AC40" s="45"/>
      <c r="AD40" s="45"/>
      <c r="AE40" s="45"/>
      <c r="AF40" s="45"/>
      <c r="AG40" s="45"/>
      <c r="AH40" s="7"/>
    </row>
    <row r="41" spans="2:34" ht="15" customHeight="1" x14ac:dyDescent="0.25">
      <c r="B41" s="5"/>
      <c r="C41" s="6"/>
      <c r="D41" s="6"/>
      <c r="E41" s="6"/>
      <c r="F41" s="6"/>
      <c r="G41" s="6"/>
      <c r="H41" s="6"/>
      <c r="I41" s="6"/>
      <c r="J41" s="33"/>
      <c r="K41" s="33"/>
      <c r="L41" s="33"/>
      <c r="M41" s="33"/>
      <c r="N41" s="33"/>
      <c r="O41" s="33"/>
      <c r="P41" s="6"/>
      <c r="Q41" s="6"/>
      <c r="R41" s="6"/>
      <c r="S41" s="6"/>
      <c r="T41" s="6"/>
      <c r="U41" s="6"/>
      <c r="V41" s="6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7"/>
    </row>
    <row r="42" spans="2:34" ht="15" customHeight="1" x14ac:dyDescent="0.25">
      <c r="B42" s="5"/>
      <c r="C42" s="6"/>
      <c r="D42" s="6"/>
      <c r="E42" s="6"/>
      <c r="F42" s="6"/>
      <c r="G42" s="6"/>
      <c r="H42" s="6"/>
      <c r="I42" s="6"/>
      <c r="J42" s="33"/>
      <c r="K42" s="33"/>
      <c r="L42" s="33"/>
      <c r="M42" s="33"/>
      <c r="N42" s="33"/>
      <c r="O42" s="33"/>
      <c r="P42" s="6"/>
      <c r="Q42" s="6"/>
      <c r="R42" s="6"/>
      <c r="S42" s="6"/>
      <c r="T42" s="6"/>
      <c r="U42" s="6"/>
      <c r="V42" s="6"/>
      <c r="W42" s="45"/>
      <c r="X42" s="45"/>
      <c r="Y42" s="45"/>
      <c r="Z42" s="45"/>
      <c r="AA42" s="45"/>
      <c r="AB42" s="45"/>
      <c r="AC42" s="45"/>
      <c r="AD42" s="45"/>
      <c r="AE42" s="45"/>
      <c r="AF42" s="45"/>
      <c r="AG42" s="45"/>
      <c r="AH42" s="7"/>
    </row>
    <row r="43" spans="2:34" ht="15" customHeight="1" x14ac:dyDescent="0.25">
      <c r="B43" s="5"/>
      <c r="C43" s="6"/>
      <c r="D43" s="6"/>
      <c r="E43" s="6"/>
      <c r="F43" s="6"/>
      <c r="G43" s="6"/>
      <c r="H43" s="6"/>
      <c r="I43" s="6"/>
      <c r="J43" s="33"/>
      <c r="K43" s="33"/>
      <c r="L43" s="33"/>
      <c r="M43" s="33"/>
      <c r="N43" s="33"/>
      <c r="O43" s="33"/>
      <c r="P43" s="6"/>
      <c r="Q43" s="6"/>
      <c r="R43" s="6"/>
      <c r="S43" s="6"/>
      <c r="T43" s="6"/>
      <c r="U43" s="6"/>
      <c r="V43" s="6"/>
      <c r="W43" s="45"/>
      <c r="X43" s="45"/>
      <c r="Y43" s="45"/>
      <c r="Z43" s="45"/>
      <c r="AA43" s="45"/>
      <c r="AB43" s="45"/>
      <c r="AC43" s="45"/>
      <c r="AD43" s="45"/>
      <c r="AE43" s="45"/>
      <c r="AF43" s="45"/>
      <c r="AG43" s="45"/>
      <c r="AH43" s="7"/>
    </row>
    <row r="44" spans="2:34" ht="15" customHeight="1" x14ac:dyDescent="0.25">
      <c r="B44" s="5"/>
      <c r="C44" s="6"/>
      <c r="D44" s="6"/>
      <c r="E44" s="6"/>
      <c r="F44" s="6"/>
      <c r="G44" s="6"/>
      <c r="H44" s="6"/>
      <c r="I44" s="6"/>
      <c r="J44" s="33"/>
      <c r="K44" s="33"/>
      <c r="L44" s="33"/>
      <c r="M44" s="33"/>
      <c r="N44" s="33"/>
      <c r="O44" s="33"/>
      <c r="P44" s="6"/>
      <c r="Q44" s="6"/>
      <c r="R44" s="6"/>
      <c r="S44" s="6"/>
      <c r="T44" s="6"/>
      <c r="U44" s="6"/>
      <c r="V44" s="6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7"/>
    </row>
    <row r="45" spans="2:34" ht="15.75" customHeight="1" x14ac:dyDescent="0.25">
      <c r="B45" s="5"/>
      <c r="C45" s="6"/>
      <c r="D45" s="6"/>
      <c r="E45" s="6"/>
      <c r="F45" s="6"/>
      <c r="G45" s="6"/>
      <c r="H45" s="6"/>
      <c r="I45" s="6"/>
      <c r="J45" s="33"/>
      <c r="K45" s="33"/>
      <c r="L45" s="33"/>
      <c r="M45" s="33"/>
      <c r="N45" s="33"/>
      <c r="O45" s="33"/>
      <c r="P45" s="6"/>
      <c r="Q45" s="6"/>
      <c r="R45" s="6"/>
      <c r="S45" s="6"/>
      <c r="T45" s="6"/>
      <c r="U45" s="6"/>
      <c r="V45" s="6"/>
      <c r="W45" s="45"/>
      <c r="X45" s="45"/>
      <c r="Y45" s="45"/>
      <c r="Z45" s="45"/>
      <c r="AA45" s="45"/>
      <c r="AB45" s="45"/>
      <c r="AC45" s="45"/>
      <c r="AD45" s="45"/>
      <c r="AE45" s="45"/>
      <c r="AF45" s="45"/>
      <c r="AG45" s="45"/>
      <c r="AH45" s="7"/>
    </row>
    <row r="46" spans="2:34" x14ac:dyDescent="0.25">
      <c r="B46" s="5"/>
      <c r="C46" s="6"/>
      <c r="D46" s="6"/>
      <c r="E46" s="6"/>
      <c r="F46" s="6"/>
      <c r="G46" s="6"/>
      <c r="H46" s="6"/>
      <c r="I46" s="6"/>
      <c r="J46" s="33"/>
      <c r="K46" s="33"/>
      <c r="L46" s="33"/>
      <c r="M46" s="33"/>
      <c r="N46" s="33"/>
      <c r="O46" s="33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7"/>
    </row>
    <row r="47" spans="2:34" x14ac:dyDescent="0.25">
      <c r="B47" s="5"/>
      <c r="C47" s="6"/>
      <c r="D47" s="6"/>
      <c r="E47" s="6"/>
      <c r="F47" s="6"/>
      <c r="G47" s="6"/>
      <c r="H47" s="6"/>
      <c r="I47" s="6"/>
      <c r="J47" s="33"/>
      <c r="K47" s="33"/>
      <c r="L47" s="33"/>
      <c r="M47" s="33"/>
      <c r="N47" s="33"/>
      <c r="O47" s="33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7"/>
    </row>
    <row r="48" spans="2:34" x14ac:dyDescent="0.25">
      <c r="B48" s="5"/>
      <c r="C48" s="6"/>
      <c r="D48" s="6"/>
      <c r="E48" s="6"/>
      <c r="F48" s="6"/>
      <c r="G48" s="6"/>
      <c r="H48" s="6"/>
      <c r="I48" s="6"/>
      <c r="J48" s="33"/>
      <c r="K48" s="33"/>
      <c r="L48" s="33"/>
      <c r="M48" s="33"/>
      <c r="N48" s="33"/>
      <c r="O48" s="33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7"/>
    </row>
    <row r="49" spans="2:34" x14ac:dyDescent="0.25">
      <c r="B49" s="5"/>
      <c r="C49" s="6"/>
      <c r="D49" s="6"/>
      <c r="E49" s="6"/>
      <c r="F49" s="6"/>
      <c r="G49" s="6"/>
      <c r="H49" s="6"/>
      <c r="I49" s="6"/>
      <c r="J49" s="33"/>
      <c r="K49" s="33"/>
      <c r="L49" s="33"/>
      <c r="M49" s="33"/>
      <c r="N49" s="33"/>
      <c r="O49" s="33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7"/>
    </row>
    <row r="50" spans="2:34" ht="15.75" thickBot="1" x14ac:dyDescent="0.3">
      <c r="B50" s="5"/>
      <c r="C50" s="6"/>
      <c r="D50" s="6"/>
      <c r="E50" s="6"/>
      <c r="F50" s="6"/>
      <c r="G50" s="6"/>
      <c r="H50" s="6"/>
      <c r="I50" s="6"/>
      <c r="J50" s="33"/>
      <c r="K50" s="33"/>
      <c r="L50" s="33"/>
      <c r="M50" s="33"/>
      <c r="N50" s="33"/>
      <c r="O50" s="33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7"/>
    </row>
    <row r="51" spans="2:34" x14ac:dyDescent="0.25">
      <c r="B51" s="5"/>
      <c r="C51" s="55"/>
      <c r="D51" s="55"/>
      <c r="E51" s="55"/>
      <c r="F51" s="55"/>
      <c r="G51" s="55"/>
      <c r="H51" s="6"/>
      <c r="I51" s="6"/>
      <c r="J51" s="85" t="s">
        <v>33</v>
      </c>
      <c r="K51" s="86"/>
      <c r="L51" s="86"/>
      <c r="M51" s="86"/>
      <c r="N51" s="22" t="s">
        <v>14</v>
      </c>
      <c r="O51" s="91">
        <f>D12+K12+R12+Y12+D31+K31+R31+Y31</f>
        <v>860.46</v>
      </c>
      <c r="P51" s="91"/>
      <c r="Q51" s="23">
        <f>O51*T51/S51</f>
        <v>0.14664798756544503</v>
      </c>
      <c r="R51" s="92" t="s">
        <v>17</v>
      </c>
      <c r="S51" s="77">
        <f>SUM(O51:P53)</f>
        <v>5867.52</v>
      </c>
      <c r="T51" s="80">
        <v>1</v>
      </c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7"/>
    </row>
    <row r="52" spans="2:34" x14ac:dyDescent="0.25">
      <c r="B52" s="5"/>
      <c r="C52" s="55"/>
      <c r="D52" s="55"/>
      <c r="E52" s="55"/>
      <c r="F52" s="55"/>
      <c r="G52" s="55"/>
      <c r="H52" s="6"/>
      <c r="I52" s="6"/>
      <c r="J52" s="87"/>
      <c r="K52" s="88"/>
      <c r="L52" s="88"/>
      <c r="M52" s="88"/>
      <c r="N52" s="24" t="s">
        <v>15</v>
      </c>
      <c r="O52" s="83">
        <f>E12+L12+S12+Z12+E31+S31+Z31+L31</f>
        <v>2714.13</v>
      </c>
      <c r="P52" s="83"/>
      <c r="Q52" s="25">
        <f>O52*T51/S51</f>
        <v>0.46256851276178007</v>
      </c>
      <c r="R52" s="93"/>
      <c r="S52" s="78"/>
      <c r="T52" s="81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7"/>
    </row>
    <row r="53" spans="2:34" ht="30.75" customHeight="1" thickBot="1" x14ac:dyDescent="0.3">
      <c r="B53" s="5"/>
      <c r="C53" s="55"/>
      <c r="D53" s="55"/>
      <c r="E53" s="55"/>
      <c r="F53" s="55"/>
      <c r="G53" s="55"/>
      <c r="H53" s="6"/>
      <c r="I53" s="6"/>
      <c r="J53" s="89"/>
      <c r="K53" s="90"/>
      <c r="L53" s="90"/>
      <c r="M53" s="90"/>
      <c r="N53" s="28" t="s">
        <v>16</v>
      </c>
      <c r="O53" s="84">
        <f>F12+M12+T12+AA12+F31+M31+T31+AA31</f>
        <v>2292.9300000000003</v>
      </c>
      <c r="P53" s="84"/>
      <c r="Q53" s="29">
        <f>O53*T51/S51</f>
        <v>0.39078349967277487</v>
      </c>
      <c r="R53" s="94"/>
      <c r="S53" s="79"/>
      <c r="T53" s="82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7"/>
    </row>
    <row r="54" spans="2:34" x14ac:dyDescent="0.25">
      <c r="B54" s="5"/>
      <c r="C54" s="6"/>
      <c r="D54" s="6"/>
      <c r="E54" s="6"/>
      <c r="F54" s="6"/>
      <c r="G54" s="6"/>
      <c r="H54" s="6"/>
      <c r="I54" s="6"/>
      <c r="J54" s="33"/>
      <c r="K54" s="33"/>
      <c r="L54" s="33"/>
      <c r="M54" s="33"/>
      <c r="N54" s="33"/>
      <c r="O54" s="33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7"/>
    </row>
    <row r="55" spans="2:34" x14ac:dyDescent="0.25">
      <c r="B55" s="5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7"/>
    </row>
    <row r="56" spans="2:34" ht="15.75" thickBot="1" x14ac:dyDescent="0.3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9"/>
    </row>
  </sheetData>
  <sheetProtection algorithmName="SHA-512" hashValue="e5kpRhtfESTml0PMcmLGuN70neFAP5H58LuG5jU/pb//iVlTJCSYVQy9Qkzo7PlNopqkLcgR91t5xZ95AQFWNg==" saltValue="OIAB2ywWMsmeAQqkqj3BGg==" spinCount="100000" sheet="1" objects="1" scenarios="1"/>
  <mergeCells count="27">
    <mergeCell ref="X9:AB10"/>
    <mergeCell ref="X11:X12"/>
    <mergeCell ref="C28:G29"/>
    <mergeCell ref="C30:C31"/>
    <mergeCell ref="B2:AH3"/>
    <mergeCell ref="B4:AH5"/>
    <mergeCell ref="J28:N29"/>
    <mergeCell ref="Q28:U29"/>
    <mergeCell ref="X28:AB29"/>
    <mergeCell ref="AG28:AG29"/>
    <mergeCell ref="J30:J31"/>
    <mergeCell ref="Q30:Q31"/>
    <mergeCell ref="X30:X31"/>
    <mergeCell ref="C51:G53"/>
    <mergeCell ref="C9:G10"/>
    <mergeCell ref="J9:N10"/>
    <mergeCell ref="Q9:U10"/>
    <mergeCell ref="C11:C12"/>
    <mergeCell ref="J11:J12"/>
    <mergeCell ref="Q11:Q12"/>
    <mergeCell ref="S51:S53"/>
    <mergeCell ref="T51:T53"/>
    <mergeCell ref="O52:P52"/>
    <mergeCell ref="O53:P53"/>
    <mergeCell ref="J51:M53"/>
    <mergeCell ref="O51:P51"/>
    <mergeCell ref="R51:R53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AR53"/>
  <sheetViews>
    <sheetView topLeftCell="N1" zoomScale="75" zoomScaleNormal="75" workbookViewId="0">
      <selection activeCell="AB42" sqref="AB42"/>
    </sheetView>
  </sheetViews>
  <sheetFormatPr baseColWidth="10" defaultRowHeight="15" x14ac:dyDescent="0.25"/>
  <cols>
    <col min="1" max="1" width="11.42578125" style="34"/>
    <col min="2" max="2" width="3.85546875" customWidth="1"/>
    <col min="3" max="3" width="17.85546875" bestFit="1" customWidth="1"/>
    <col min="8" max="8" width="3.7109375" customWidth="1"/>
    <col min="9" max="9" width="19.42578125" customWidth="1"/>
    <col min="13" max="13" width="11.42578125" customWidth="1"/>
    <col min="14" max="14" width="3.7109375" customWidth="1"/>
    <col min="15" max="15" width="19.7109375" customWidth="1"/>
    <col min="20" max="20" width="3.42578125" customWidth="1"/>
    <col min="21" max="21" width="19.7109375" customWidth="1"/>
    <col min="25" max="25" width="12.7109375" customWidth="1"/>
    <col min="26" max="26" width="3.5703125" customWidth="1"/>
    <col min="27" max="27" width="19.7109375" customWidth="1"/>
    <col min="31" max="31" width="15.5703125" customWidth="1"/>
    <col min="32" max="32" width="4.5703125" customWidth="1"/>
    <col min="33" max="33" width="21.140625" customWidth="1"/>
    <col min="38" max="38" width="4.140625" customWidth="1"/>
    <col min="39" max="39" width="21.140625" customWidth="1"/>
    <col min="44" max="44" width="4" customWidth="1"/>
  </cols>
  <sheetData>
    <row r="1" spans="2:44" s="34" customFormat="1" ht="15.75" thickBot="1" x14ac:dyDescent="0.3"/>
    <row r="2" spans="2:44" x14ac:dyDescent="0.25">
      <c r="B2" s="64" t="s">
        <v>13</v>
      </c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  <c r="X2" s="65"/>
      <c r="Y2" s="65"/>
      <c r="Z2" s="65"/>
      <c r="AA2" s="65"/>
      <c r="AB2" s="65"/>
      <c r="AC2" s="65"/>
      <c r="AD2" s="65"/>
      <c r="AE2" s="65"/>
      <c r="AF2" s="65"/>
      <c r="AG2" s="65"/>
      <c r="AH2" s="65"/>
      <c r="AI2" s="65"/>
      <c r="AJ2" s="65"/>
      <c r="AK2" s="65"/>
      <c r="AL2" s="65"/>
      <c r="AM2" s="65"/>
      <c r="AN2" s="65"/>
      <c r="AO2" s="65"/>
      <c r="AP2" s="65"/>
      <c r="AQ2" s="65"/>
      <c r="AR2" s="66"/>
    </row>
    <row r="3" spans="2:44" x14ac:dyDescent="0.25">
      <c r="B3" s="67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  <c r="AF3" s="68"/>
      <c r="AG3" s="68"/>
      <c r="AH3" s="68"/>
      <c r="AI3" s="68"/>
      <c r="AJ3" s="68"/>
      <c r="AK3" s="68"/>
      <c r="AL3" s="68"/>
      <c r="AM3" s="68"/>
      <c r="AN3" s="68"/>
      <c r="AO3" s="68"/>
      <c r="AP3" s="68"/>
      <c r="AQ3" s="68"/>
      <c r="AR3" s="69"/>
    </row>
    <row r="4" spans="2:44" x14ac:dyDescent="0.25">
      <c r="B4" s="70" t="s">
        <v>22</v>
      </c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2"/>
    </row>
    <row r="5" spans="2:44" ht="22.5" customHeight="1" thickBot="1" x14ac:dyDescent="0.3">
      <c r="B5" s="73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4"/>
      <c r="AB5" s="74"/>
      <c r="AC5" s="74"/>
      <c r="AD5" s="74"/>
      <c r="AE5" s="74"/>
      <c r="AF5" s="74"/>
      <c r="AG5" s="74"/>
      <c r="AH5" s="74"/>
      <c r="AI5" s="74"/>
      <c r="AJ5" s="74"/>
      <c r="AK5" s="74"/>
      <c r="AL5" s="74"/>
      <c r="AM5" s="74"/>
      <c r="AN5" s="74"/>
      <c r="AO5" s="74"/>
      <c r="AP5" s="74"/>
      <c r="AQ5" s="74"/>
      <c r="AR5" s="75"/>
    </row>
    <row r="6" spans="2:44" s="34" customFormat="1" x14ac:dyDescent="0.25"/>
    <row r="7" spans="2:44" s="34" customFormat="1" ht="15.75" thickBot="1" x14ac:dyDescent="0.3"/>
    <row r="8" spans="2:44" ht="15.75" thickBot="1" x14ac:dyDescent="0.3">
      <c r="B8" s="1"/>
      <c r="C8" s="2"/>
      <c r="D8" s="2"/>
      <c r="E8" s="2"/>
      <c r="F8" s="2"/>
      <c r="G8" s="2"/>
      <c r="H8" s="2"/>
      <c r="I8" s="3"/>
      <c r="J8" s="3"/>
      <c r="K8" s="3"/>
      <c r="L8" s="3"/>
      <c r="M8" s="3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4"/>
    </row>
    <row r="9" spans="2:44" x14ac:dyDescent="0.25">
      <c r="B9" s="5"/>
      <c r="C9" s="56" t="s">
        <v>18</v>
      </c>
      <c r="D9" s="57"/>
      <c r="E9" s="57"/>
      <c r="F9" s="57"/>
      <c r="G9" s="58"/>
      <c r="H9" s="6"/>
      <c r="I9" s="56" t="s">
        <v>19</v>
      </c>
      <c r="J9" s="57"/>
      <c r="K9" s="57"/>
      <c r="L9" s="57"/>
      <c r="M9" s="58"/>
      <c r="N9" s="6"/>
      <c r="O9" s="56" t="s">
        <v>20</v>
      </c>
      <c r="P9" s="57"/>
      <c r="Q9" s="57"/>
      <c r="R9" s="57"/>
      <c r="S9" s="58"/>
      <c r="T9" s="6"/>
      <c r="U9" s="56" t="s">
        <v>21</v>
      </c>
      <c r="V9" s="57"/>
      <c r="W9" s="57"/>
      <c r="X9" s="57"/>
      <c r="Y9" s="58"/>
      <c r="Z9" s="6"/>
      <c r="AA9" s="56" t="s">
        <v>5</v>
      </c>
      <c r="AB9" s="57"/>
      <c r="AC9" s="57"/>
      <c r="AD9" s="57"/>
      <c r="AE9" s="58"/>
      <c r="AF9" s="6"/>
      <c r="AG9" s="56" t="s">
        <v>7</v>
      </c>
      <c r="AH9" s="57"/>
      <c r="AI9" s="57"/>
      <c r="AJ9" s="57"/>
      <c r="AK9" s="58"/>
      <c r="AL9" s="6"/>
      <c r="AM9" s="56" t="s">
        <v>8</v>
      </c>
      <c r="AN9" s="57"/>
      <c r="AO9" s="57"/>
      <c r="AP9" s="57"/>
      <c r="AQ9" s="58"/>
      <c r="AR9" s="7"/>
    </row>
    <row r="10" spans="2:44" ht="15.75" customHeight="1" thickBot="1" x14ac:dyDescent="0.3">
      <c r="B10" s="5"/>
      <c r="C10" s="59"/>
      <c r="D10" s="60"/>
      <c r="E10" s="60"/>
      <c r="F10" s="60"/>
      <c r="G10" s="61"/>
      <c r="H10" s="6"/>
      <c r="I10" s="59"/>
      <c r="J10" s="60"/>
      <c r="K10" s="60"/>
      <c r="L10" s="60"/>
      <c r="M10" s="61"/>
      <c r="N10" s="6"/>
      <c r="O10" s="59"/>
      <c r="P10" s="60"/>
      <c r="Q10" s="60"/>
      <c r="R10" s="60"/>
      <c r="S10" s="61"/>
      <c r="T10" s="6"/>
      <c r="U10" s="59"/>
      <c r="V10" s="60"/>
      <c r="W10" s="60"/>
      <c r="X10" s="60"/>
      <c r="Y10" s="61"/>
      <c r="Z10" s="6"/>
      <c r="AA10" s="59"/>
      <c r="AB10" s="60"/>
      <c r="AC10" s="60"/>
      <c r="AD10" s="60"/>
      <c r="AE10" s="61"/>
      <c r="AF10" s="6"/>
      <c r="AG10" s="59"/>
      <c r="AH10" s="60"/>
      <c r="AI10" s="60"/>
      <c r="AJ10" s="60"/>
      <c r="AK10" s="61"/>
      <c r="AL10" s="6"/>
      <c r="AM10" s="59"/>
      <c r="AN10" s="60"/>
      <c r="AO10" s="60"/>
      <c r="AP10" s="60"/>
      <c r="AQ10" s="61"/>
      <c r="AR10" s="7"/>
    </row>
    <row r="11" spans="2:44" x14ac:dyDescent="0.25">
      <c r="B11" s="5"/>
      <c r="C11" s="62" t="s">
        <v>3</v>
      </c>
      <c r="D11" s="8" t="s">
        <v>0</v>
      </c>
      <c r="E11" s="8" t="s">
        <v>1</v>
      </c>
      <c r="F11" s="8" t="s">
        <v>2</v>
      </c>
      <c r="G11" s="9" t="s">
        <v>4</v>
      </c>
      <c r="H11" s="6"/>
      <c r="I11" s="62" t="s">
        <v>3</v>
      </c>
      <c r="J11" s="8" t="s">
        <v>0</v>
      </c>
      <c r="K11" s="8" t="s">
        <v>1</v>
      </c>
      <c r="L11" s="8" t="s">
        <v>2</v>
      </c>
      <c r="M11" s="9" t="s">
        <v>4</v>
      </c>
      <c r="N11" s="6"/>
      <c r="O11" s="62" t="s">
        <v>3</v>
      </c>
      <c r="P11" s="8" t="s">
        <v>0</v>
      </c>
      <c r="Q11" s="8" t="s">
        <v>1</v>
      </c>
      <c r="R11" s="8" t="s">
        <v>2</v>
      </c>
      <c r="S11" s="9" t="s">
        <v>4</v>
      </c>
      <c r="T11" s="6"/>
      <c r="U11" s="62" t="s">
        <v>3</v>
      </c>
      <c r="V11" s="8" t="s">
        <v>0</v>
      </c>
      <c r="W11" s="8" t="s">
        <v>1</v>
      </c>
      <c r="X11" s="8" t="s">
        <v>2</v>
      </c>
      <c r="Y11" s="9" t="s">
        <v>4</v>
      </c>
      <c r="Z11" s="6"/>
      <c r="AA11" s="62" t="s">
        <v>3</v>
      </c>
      <c r="AB11" s="8" t="s">
        <v>0</v>
      </c>
      <c r="AC11" s="8" t="s">
        <v>1</v>
      </c>
      <c r="AD11" s="8" t="s">
        <v>2</v>
      </c>
      <c r="AE11" s="9" t="s">
        <v>4</v>
      </c>
      <c r="AF11" s="6"/>
      <c r="AG11" s="62" t="s">
        <v>3</v>
      </c>
      <c r="AH11" s="8" t="s">
        <v>0</v>
      </c>
      <c r="AI11" s="8" t="s">
        <v>1</v>
      </c>
      <c r="AJ11" s="8" t="s">
        <v>2</v>
      </c>
      <c r="AK11" s="9" t="s">
        <v>4</v>
      </c>
      <c r="AL11" s="6"/>
      <c r="AM11" s="62" t="s">
        <v>3</v>
      </c>
      <c r="AN11" s="8" t="s">
        <v>0</v>
      </c>
      <c r="AO11" s="8" t="s">
        <v>1</v>
      </c>
      <c r="AP11" s="8" t="s">
        <v>2</v>
      </c>
      <c r="AQ11" s="9" t="s">
        <v>4</v>
      </c>
      <c r="AR11" s="7"/>
    </row>
    <row r="12" spans="2:44" ht="15" customHeight="1" x14ac:dyDescent="0.25">
      <c r="B12" s="5"/>
      <c r="C12" s="63"/>
      <c r="D12" s="26">
        <v>43</v>
      </c>
      <c r="E12" s="26">
        <v>63</v>
      </c>
      <c r="F12" s="26">
        <v>166</v>
      </c>
      <c r="G12" s="27">
        <f>SUM(D12:F12)</f>
        <v>272</v>
      </c>
      <c r="H12" s="6"/>
      <c r="I12" s="63"/>
      <c r="J12" s="26">
        <v>51</v>
      </c>
      <c r="K12" s="26">
        <v>440</v>
      </c>
      <c r="L12" s="26">
        <v>278</v>
      </c>
      <c r="M12" s="27">
        <f>SUM(J12:L12)</f>
        <v>769</v>
      </c>
      <c r="N12" s="6"/>
      <c r="O12" s="63"/>
      <c r="P12" s="26">
        <v>58</v>
      </c>
      <c r="Q12" s="26">
        <v>241</v>
      </c>
      <c r="R12" s="26">
        <v>317</v>
      </c>
      <c r="S12" s="27">
        <f>SUM(P12:R12)</f>
        <v>616</v>
      </c>
      <c r="T12" s="6"/>
      <c r="U12" s="63"/>
      <c r="V12" s="26">
        <v>15.5</v>
      </c>
      <c r="W12" s="26">
        <v>32.9</v>
      </c>
      <c r="X12" s="26">
        <v>54</v>
      </c>
      <c r="Y12" s="27">
        <f>SUM(V12:X12)</f>
        <v>102.4</v>
      </c>
      <c r="Z12" s="6"/>
      <c r="AA12" s="63"/>
      <c r="AB12" s="10">
        <v>3.2</v>
      </c>
      <c r="AC12" s="10">
        <v>257.89999999999998</v>
      </c>
      <c r="AD12" s="10">
        <v>252.9</v>
      </c>
      <c r="AE12" s="11">
        <f>SUM(AB12:AD12)</f>
        <v>514</v>
      </c>
      <c r="AF12" s="6"/>
      <c r="AG12" s="63"/>
      <c r="AH12" s="10">
        <v>5.96</v>
      </c>
      <c r="AI12" s="10">
        <v>110.55</v>
      </c>
      <c r="AJ12" s="10">
        <v>268.49</v>
      </c>
      <c r="AK12" s="11">
        <f>SUM(AH12:AJ12)</f>
        <v>385</v>
      </c>
      <c r="AL12" s="6"/>
      <c r="AM12" s="63"/>
      <c r="AN12" s="10">
        <v>10.45</v>
      </c>
      <c r="AO12" s="10">
        <v>56.45</v>
      </c>
      <c r="AP12" s="10">
        <v>251.1</v>
      </c>
      <c r="AQ12" s="11">
        <f>SUM(AN12:AP12)</f>
        <v>318</v>
      </c>
      <c r="AR12" s="7"/>
    </row>
    <row r="13" spans="2:44" ht="15.75" thickBot="1" x14ac:dyDescent="0.3">
      <c r="B13" s="5"/>
      <c r="C13" s="20" t="s">
        <v>6</v>
      </c>
      <c r="D13" s="13">
        <f>D12*G13/G12</f>
        <v>0.15808823529411764</v>
      </c>
      <c r="E13" s="13">
        <f>E12*G13/G12</f>
        <v>0.23161764705882354</v>
      </c>
      <c r="F13" s="13">
        <f>F12*G13/G12</f>
        <v>0.61029411764705888</v>
      </c>
      <c r="G13" s="14">
        <v>1</v>
      </c>
      <c r="H13" s="6"/>
      <c r="I13" s="20" t="s">
        <v>6</v>
      </c>
      <c r="J13" s="13">
        <f>J12*M13/M12</f>
        <v>6.6319895968790635E-2</v>
      </c>
      <c r="K13" s="13">
        <f>K12*M13/M12</f>
        <v>0.57217165149544869</v>
      </c>
      <c r="L13" s="13">
        <f>L12*M13/M12</f>
        <v>0.36150845253576075</v>
      </c>
      <c r="M13" s="14">
        <v>1</v>
      </c>
      <c r="N13" s="6"/>
      <c r="O13" s="20" t="s">
        <v>6</v>
      </c>
      <c r="P13" s="13">
        <f>P12*S13/S12</f>
        <v>9.4155844155844159E-2</v>
      </c>
      <c r="Q13" s="13">
        <f>Q12*S13/S12</f>
        <v>0.39123376623376621</v>
      </c>
      <c r="R13" s="13">
        <f>R12*S13/S12</f>
        <v>0.51461038961038963</v>
      </c>
      <c r="S13" s="14">
        <v>1</v>
      </c>
      <c r="T13" s="6"/>
      <c r="U13" s="20" t="s">
        <v>6</v>
      </c>
      <c r="V13" s="13">
        <f>V12*Y13/Y12</f>
        <v>0.1513671875</v>
      </c>
      <c r="W13" s="13">
        <f>W12*Y13/Y12</f>
        <v>0.32128906249999994</v>
      </c>
      <c r="X13" s="13">
        <f>X12*Y13/Y12</f>
        <v>0.52734375</v>
      </c>
      <c r="Y13" s="14">
        <v>1</v>
      </c>
      <c r="Z13" s="6"/>
      <c r="AA13" s="12" t="s">
        <v>6</v>
      </c>
      <c r="AB13" s="13">
        <f>AB12*AE13/AE12</f>
        <v>6.2256809338521405E-3</v>
      </c>
      <c r="AC13" s="13">
        <f>AC12*AE13/AE12</f>
        <v>0.50175097276264591</v>
      </c>
      <c r="AD13" s="13">
        <f>AD12*AE13/AE12</f>
        <v>0.49202334630350197</v>
      </c>
      <c r="AE13" s="14">
        <v>1</v>
      </c>
      <c r="AF13" s="6"/>
      <c r="AG13" s="12" t="s">
        <v>6</v>
      </c>
      <c r="AH13" s="13">
        <f>AH12*AK13/AK12</f>
        <v>1.548051948051948E-2</v>
      </c>
      <c r="AI13" s="13">
        <f>AI12*AK13/AK12</f>
        <v>0.28714285714285714</v>
      </c>
      <c r="AJ13" s="13">
        <f>AJ12*AK13/AK12</f>
        <v>0.69737662337662343</v>
      </c>
      <c r="AK13" s="14">
        <v>1</v>
      </c>
      <c r="AL13" s="6"/>
      <c r="AM13" s="12" t="s">
        <v>6</v>
      </c>
      <c r="AN13" s="13">
        <f>AN12*AQ13/AQ12</f>
        <v>3.2861635220125786E-2</v>
      </c>
      <c r="AO13" s="13">
        <f>AO12*AQ13/AQ12</f>
        <v>0.17751572327044027</v>
      </c>
      <c r="AP13" s="13">
        <f>AP12*AQ13/AQ12</f>
        <v>0.78962264150943395</v>
      </c>
      <c r="AQ13" s="14">
        <v>1</v>
      </c>
      <c r="AR13" s="7"/>
    </row>
    <row r="14" spans="2:44" x14ac:dyDescent="0.25">
      <c r="B14" s="5"/>
      <c r="C14" s="6"/>
      <c r="D14" s="6"/>
      <c r="E14" s="6"/>
      <c r="F14" s="6"/>
      <c r="G14" s="6"/>
      <c r="H14" s="6"/>
      <c r="I14" s="33"/>
      <c r="J14" s="33"/>
      <c r="K14" s="33"/>
      <c r="L14" s="33"/>
      <c r="M14" s="33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7"/>
    </row>
    <row r="15" spans="2:44" x14ac:dyDescent="0.25">
      <c r="B15" s="5"/>
      <c r="C15" s="6"/>
      <c r="D15" s="6"/>
      <c r="E15" s="6"/>
      <c r="F15" s="6"/>
      <c r="G15" s="6"/>
      <c r="H15" s="6"/>
      <c r="I15" s="33"/>
      <c r="J15" s="33"/>
      <c r="K15" s="33"/>
      <c r="L15" s="33"/>
      <c r="M15" s="33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7"/>
    </row>
    <row r="16" spans="2:44" x14ac:dyDescent="0.25">
      <c r="B16" s="5"/>
      <c r="C16" s="6"/>
      <c r="D16" s="6"/>
      <c r="E16" s="6"/>
      <c r="F16" s="6"/>
      <c r="G16" s="6"/>
      <c r="H16" s="6"/>
      <c r="I16" s="33"/>
      <c r="J16" s="33"/>
      <c r="K16" s="33"/>
      <c r="L16" s="33"/>
      <c r="M16" s="33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7"/>
    </row>
    <row r="17" spans="2:44" x14ac:dyDescent="0.25">
      <c r="B17" s="5"/>
      <c r="C17" s="6"/>
      <c r="D17" s="6"/>
      <c r="E17" s="6"/>
      <c r="F17" s="6"/>
      <c r="G17" s="6"/>
      <c r="H17" s="6"/>
      <c r="I17" s="33"/>
      <c r="J17" s="33"/>
      <c r="K17" s="33"/>
      <c r="L17" s="33"/>
      <c r="M17" s="33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7"/>
    </row>
    <row r="18" spans="2:44" x14ac:dyDescent="0.25">
      <c r="B18" s="5"/>
      <c r="C18" s="6"/>
      <c r="D18" s="6"/>
      <c r="E18" s="6"/>
      <c r="F18" s="6"/>
      <c r="G18" s="6"/>
      <c r="H18" s="6"/>
      <c r="I18" s="33"/>
      <c r="J18" s="33"/>
      <c r="K18" s="33"/>
      <c r="L18" s="33"/>
      <c r="M18" s="33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7"/>
    </row>
    <row r="19" spans="2:44" x14ac:dyDescent="0.25">
      <c r="B19" s="5"/>
      <c r="C19" s="6"/>
      <c r="D19" s="6"/>
      <c r="E19" s="6"/>
      <c r="F19" s="6"/>
      <c r="G19" s="6"/>
      <c r="H19" s="6"/>
      <c r="I19" s="33"/>
      <c r="J19" s="33"/>
      <c r="K19" s="33"/>
      <c r="L19" s="33"/>
      <c r="M19" s="33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7"/>
    </row>
    <row r="20" spans="2:44" x14ac:dyDescent="0.25">
      <c r="B20" s="5"/>
      <c r="C20" s="6"/>
      <c r="D20" s="6"/>
      <c r="E20" s="6"/>
      <c r="F20" s="6"/>
      <c r="G20" s="6"/>
      <c r="H20" s="6"/>
      <c r="I20" s="33"/>
      <c r="J20" s="33"/>
      <c r="K20" s="33"/>
      <c r="L20" s="33"/>
      <c r="M20" s="33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7"/>
    </row>
    <row r="21" spans="2:44" x14ac:dyDescent="0.25">
      <c r="B21" s="5"/>
      <c r="C21" s="6"/>
      <c r="D21" s="6"/>
      <c r="E21" s="6"/>
      <c r="F21" s="6"/>
      <c r="G21" s="6"/>
      <c r="H21" s="6"/>
      <c r="I21" s="33"/>
      <c r="J21" s="33"/>
      <c r="K21" s="33"/>
      <c r="L21" s="33"/>
      <c r="M21" s="33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7"/>
    </row>
    <row r="22" spans="2:44" x14ac:dyDescent="0.25">
      <c r="B22" s="5"/>
      <c r="C22" s="6"/>
      <c r="D22" s="6"/>
      <c r="E22" s="6"/>
      <c r="F22" s="6"/>
      <c r="G22" s="6"/>
      <c r="H22" s="6"/>
      <c r="I22" s="33"/>
      <c r="J22" s="33"/>
      <c r="K22" s="33"/>
      <c r="L22" s="33"/>
      <c r="M22" s="33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7"/>
    </row>
    <row r="23" spans="2:44" x14ac:dyDescent="0.25">
      <c r="B23" s="5"/>
      <c r="C23" s="6"/>
      <c r="D23" s="6"/>
      <c r="E23" s="6"/>
      <c r="F23" s="6"/>
      <c r="G23" s="6"/>
      <c r="H23" s="6"/>
      <c r="I23" s="33"/>
      <c r="J23" s="33"/>
      <c r="K23" s="33"/>
      <c r="L23" s="33"/>
      <c r="M23" s="33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7"/>
    </row>
    <row r="24" spans="2:44" x14ac:dyDescent="0.25">
      <c r="B24" s="5"/>
      <c r="C24" s="6"/>
      <c r="D24" s="6"/>
      <c r="E24" s="6"/>
      <c r="F24" s="6"/>
      <c r="G24" s="6"/>
      <c r="H24" s="6"/>
      <c r="I24" s="33"/>
      <c r="J24" s="33"/>
      <c r="K24" s="33"/>
      <c r="L24" s="33"/>
      <c r="M24" s="33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7"/>
    </row>
    <row r="25" spans="2:44" x14ac:dyDescent="0.25">
      <c r="B25" s="5"/>
      <c r="C25" s="6"/>
      <c r="D25" s="6"/>
      <c r="E25" s="6"/>
      <c r="F25" s="6"/>
      <c r="G25" s="6"/>
      <c r="H25" s="6"/>
      <c r="I25" s="33"/>
      <c r="J25" s="33"/>
      <c r="K25" s="33"/>
      <c r="L25" s="33"/>
      <c r="M25" s="33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7"/>
    </row>
    <row r="26" spans="2:44" x14ac:dyDescent="0.25">
      <c r="B26" s="5"/>
      <c r="C26" s="6"/>
      <c r="D26" s="6"/>
      <c r="E26" s="6"/>
      <c r="F26" s="6"/>
      <c r="G26" s="6"/>
      <c r="H26" s="6"/>
      <c r="I26" s="33"/>
      <c r="J26" s="33"/>
      <c r="K26" s="33"/>
      <c r="L26" s="33"/>
      <c r="M26" s="33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7"/>
    </row>
    <row r="27" spans="2:44" x14ac:dyDescent="0.25">
      <c r="B27" s="5"/>
      <c r="C27" s="6"/>
      <c r="D27" s="6"/>
      <c r="E27" s="6"/>
      <c r="F27" s="6"/>
      <c r="G27" s="6"/>
      <c r="H27" s="6"/>
      <c r="I27" s="33"/>
      <c r="J27" s="33"/>
      <c r="K27" s="33"/>
      <c r="L27" s="33"/>
      <c r="M27" s="33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7"/>
    </row>
    <row r="28" spans="2:44" x14ac:dyDescent="0.25">
      <c r="B28" s="5"/>
      <c r="C28" s="6"/>
      <c r="D28" s="6"/>
      <c r="E28" s="6"/>
      <c r="F28" s="6"/>
      <c r="G28" s="6"/>
      <c r="H28" s="6"/>
      <c r="I28" s="33"/>
      <c r="J28" s="33"/>
      <c r="K28" s="33"/>
      <c r="L28" s="33"/>
      <c r="M28" s="33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7"/>
    </row>
    <row r="29" spans="2:44" x14ac:dyDescent="0.25">
      <c r="B29" s="5"/>
      <c r="C29" s="6"/>
      <c r="D29" s="6"/>
      <c r="E29" s="6"/>
      <c r="F29" s="6"/>
      <c r="G29" s="6"/>
      <c r="H29" s="6"/>
      <c r="I29" s="33"/>
      <c r="J29" s="33"/>
      <c r="K29" s="33"/>
      <c r="L29" s="33"/>
      <c r="M29" s="33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7"/>
    </row>
    <row r="30" spans="2:44" ht="15" customHeight="1" thickBot="1" x14ac:dyDescent="0.3">
      <c r="B30" s="5"/>
      <c r="C30" s="34"/>
      <c r="D30" s="34"/>
      <c r="E30" s="34"/>
      <c r="F30" s="34"/>
      <c r="G30" s="34"/>
      <c r="H30" s="6"/>
      <c r="I30" s="34"/>
      <c r="J30" s="34"/>
      <c r="K30" s="34"/>
      <c r="L30" s="34"/>
      <c r="M30" s="34"/>
      <c r="N30" s="6"/>
      <c r="O30" s="34"/>
      <c r="P30" s="34"/>
      <c r="Q30" s="34"/>
      <c r="R30" s="34"/>
      <c r="S30" s="34"/>
      <c r="T30" s="6"/>
      <c r="U30" s="34"/>
      <c r="V30" s="34"/>
      <c r="W30" s="34"/>
      <c r="X30" s="34"/>
      <c r="Y30" s="34"/>
      <c r="Z30" s="6"/>
      <c r="AA30" s="34"/>
      <c r="AB30" s="34"/>
      <c r="AC30" s="34"/>
      <c r="AD30" s="34"/>
      <c r="AE30" s="34"/>
      <c r="AF30" s="6"/>
      <c r="AG30" s="34"/>
      <c r="AH30" s="34"/>
      <c r="AI30" s="34"/>
      <c r="AJ30" s="34"/>
      <c r="AK30" s="34"/>
      <c r="AL30" s="6"/>
      <c r="AM30" s="34"/>
      <c r="AN30" s="34"/>
      <c r="AO30" s="34"/>
      <c r="AP30" s="34"/>
      <c r="AQ30" s="34"/>
      <c r="AR30" s="7"/>
    </row>
    <row r="31" spans="2:44" ht="45.75" customHeight="1" x14ac:dyDescent="0.25">
      <c r="B31" s="5"/>
      <c r="C31" s="56" t="s">
        <v>9</v>
      </c>
      <c r="D31" s="57"/>
      <c r="E31" s="57"/>
      <c r="F31" s="57"/>
      <c r="G31" s="58"/>
      <c r="H31" s="6"/>
      <c r="I31" s="56" t="s">
        <v>10</v>
      </c>
      <c r="J31" s="57"/>
      <c r="K31" s="57"/>
      <c r="L31" s="57"/>
      <c r="M31" s="58"/>
      <c r="N31" s="6"/>
      <c r="O31" s="56" t="s">
        <v>11</v>
      </c>
      <c r="P31" s="57"/>
      <c r="Q31" s="57"/>
      <c r="R31" s="57"/>
      <c r="S31" s="58"/>
      <c r="T31" s="6"/>
      <c r="U31" s="56" t="s">
        <v>12</v>
      </c>
      <c r="V31" s="57"/>
      <c r="W31" s="57"/>
      <c r="X31" s="57"/>
      <c r="Y31" s="58"/>
      <c r="Z31" s="6"/>
      <c r="AA31" s="85" t="s">
        <v>34</v>
      </c>
      <c r="AB31" s="86"/>
      <c r="AC31" s="86"/>
      <c r="AD31" s="86"/>
      <c r="AE31" s="39" t="s">
        <v>14</v>
      </c>
      <c r="AF31" s="95">
        <f>J12+P12+V12+AB12+AH12+AN12+D34+J34+P34+V34</f>
        <v>197.69999999999996</v>
      </c>
      <c r="AG31" s="95"/>
      <c r="AH31" s="40">
        <f>AF31*AK31/AJ31</f>
        <v>4.0936762330724311E-2</v>
      </c>
      <c r="AI31" s="92" t="s">
        <v>17</v>
      </c>
      <c r="AJ31" s="77">
        <f>SUM(AF31:AG33)</f>
        <v>4829.3999999999996</v>
      </c>
      <c r="AK31" s="80">
        <v>1</v>
      </c>
      <c r="AL31" s="6"/>
      <c r="AM31" s="34"/>
      <c r="AN31" s="34"/>
      <c r="AO31" s="34"/>
      <c r="AP31" s="34"/>
      <c r="AQ31" s="34"/>
      <c r="AR31" s="7"/>
    </row>
    <row r="32" spans="2:44" ht="24.75" customHeight="1" thickBot="1" x14ac:dyDescent="0.3">
      <c r="B32" s="5"/>
      <c r="C32" s="59"/>
      <c r="D32" s="60"/>
      <c r="E32" s="60"/>
      <c r="F32" s="60"/>
      <c r="G32" s="61"/>
      <c r="H32" s="6"/>
      <c r="I32" s="59"/>
      <c r="J32" s="60"/>
      <c r="K32" s="60"/>
      <c r="L32" s="60"/>
      <c r="M32" s="61"/>
      <c r="N32" s="6"/>
      <c r="O32" s="59"/>
      <c r="P32" s="60"/>
      <c r="Q32" s="60"/>
      <c r="R32" s="60"/>
      <c r="S32" s="61"/>
      <c r="T32" s="6"/>
      <c r="U32" s="59"/>
      <c r="V32" s="60"/>
      <c r="W32" s="60"/>
      <c r="X32" s="60"/>
      <c r="Y32" s="61"/>
      <c r="Z32" s="6"/>
      <c r="AA32" s="87"/>
      <c r="AB32" s="88"/>
      <c r="AC32" s="88"/>
      <c r="AD32" s="88"/>
      <c r="AE32" s="41" t="s">
        <v>15</v>
      </c>
      <c r="AF32" s="96">
        <f>K12+Q12+W12+AC12+AI12+AO12+E34+K34+Q34+W34</f>
        <v>2089.8699999999994</v>
      </c>
      <c r="AG32" s="96"/>
      <c r="AH32" s="42">
        <f>AF32*AK31/AJ31</f>
        <v>0.43273905661158729</v>
      </c>
      <c r="AI32" s="93"/>
      <c r="AJ32" s="78"/>
      <c r="AK32" s="81"/>
      <c r="AL32" s="6"/>
      <c r="AM32" s="34"/>
      <c r="AN32" s="34"/>
      <c r="AO32" s="34"/>
      <c r="AP32" s="34"/>
      <c r="AQ32" s="34"/>
      <c r="AR32" s="7"/>
    </row>
    <row r="33" spans="2:44" ht="45" customHeight="1" thickBot="1" x14ac:dyDescent="0.3">
      <c r="B33" s="5"/>
      <c r="C33" s="62" t="s">
        <v>3</v>
      </c>
      <c r="D33" s="8" t="s">
        <v>0</v>
      </c>
      <c r="E33" s="8" t="s">
        <v>1</v>
      </c>
      <c r="F33" s="8" t="s">
        <v>2</v>
      </c>
      <c r="G33" s="9" t="s">
        <v>4</v>
      </c>
      <c r="H33" s="6"/>
      <c r="I33" s="62" t="s">
        <v>3</v>
      </c>
      <c r="J33" s="8" t="s">
        <v>0</v>
      </c>
      <c r="K33" s="8" t="s">
        <v>1</v>
      </c>
      <c r="L33" s="8" t="s">
        <v>2</v>
      </c>
      <c r="M33" s="9" t="s">
        <v>4</v>
      </c>
      <c r="N33" s="6"/>
      <c r="O33" s="62" t="s">
        <v>3</v>
      </c>
      <c r="P33" s="8" t="s">
        <v>0</v>
      </c>
      <c r="Q33" s="8" t="s">
        <v>1</v>
      </c>
      <c r="R33" s="8" t="s">
        <v>2</v>
      </c>
      <c r="S33" s="9" t="s">
        <v>4</v>
      </c>
      <c r="T33" s="6"/>
      <c r="U33" s="62" t="s">
        <v>3</v>
      </c>
      <c r="V33" s="8" t="s">
        <v>0</v>
      </c>
      <c r="W33" s="8" t="s">
        <v>1</v>
      </c>
      <c r="X33" s="8" t="s">
        <v>2</v>
      </c>
      <c r="Y33" s="9" t="s">
        <v>4</v>
      </c>
      <c r="Z33" s="6"/>
      <c r="AA33" s="89"/>
      <c r="AB33" s="90"/>
      <c r="AC33" s="90"/>
      <c r="AD33" s="90"/>
      <c r="AE33" s="43" t="s">
        <v>16</v>
      </c>
      <c r="AF33" s="97">
        <f>L12+R12+X12+AD12+AJ12+AP12+L34+F34+R34+X34</f>
        <v>2541.83</v>
      </c>
      <c r="AG33" s="97"/>
      <c r="AH33" s="44">
        <f>AF33*AK31/AJ31</f>
        <v>0.5263241810576883</v>
      </c>
      <c r="AI33" s="94"/>
      <c r="AJ33" s="79"/>
      <c r="AK33" s="82"/>
      <c r="AL33" s="6"/>
      <c r="AM33" s="34"/>
      <c r="AN33" s="34"/>
      <c r="AO33" s="34"/>
      <c r="AP33" s="34"/>
      <c r="AQ33" s="34"/>
      <c r="AR33" s="7"/>
    </row>
    <row r="34" spans="2:44" ht="21" customHeight="1" x14ac:dyDescent="0.25">
      <c r="B34" s="5"/>
      <c r="C34" s="63"/>
      <c r="D34" s="10">
        <v>17</v>
      </c>
      <c r="E34" s="10">
        <v>192.85</v>
      </c>
      <c r="F34" s="10">
        <v>328.15</v>
      </c>
      <c r="G34" s="11">
        <f>SUM(D34:F34)</f>
        <v>538</v>
      </c>
      <c r="H34" s="6"/>
      <c r="I34" s="63"/>
      <c r="J34" s="10">
        <v>15.95</v>
      </c>
      <c r="K34" s="10">
        <v>649.4</v>
      </c>
      <c r="L34" s="10">
        <v>324.64999999999998</v>
      </c>
      <c r="M34" s="11">
        <f>SUM(J34:L34)</f>
        <v>990</v>
      </c>
      <c r="N34" s="15"/>
      <c r="O34" s="63"/>
      <c r="P34" s="10">
        <v>14.47</v>
      </c>
      <c r="Q34" s="10">
        <v>85.1</v>
      </c>
      <c r="R34" s="10">
        <v>264.43</v>
      </c>
      <c r="S34" s="11">
        <f>SUM(P34:R34)</f>
        <v>364</v>
      </c>
      <c r="T34" s="6"/>
      <c r="U34" s="63"/>
      <c r="V34" s="10">
        <v>6.17</v>
      </c>
      <c r="W34" s="10">
        <v>23.72</v>
      </c>
      <c r="X34" s="10">
        <v>203.11</v>
      </c>
      <c r="Y34" s="11">
        <f>SUM(V34:X34)</f>
        <v>233</v>
      </c>
      <c r="Z34" s="6"/>
      <c r="AA34" s="34"/>
      <c r="AB34" s="34"/>
      <c r="AC34" s="34"/>
      <c r="AD34" s="34"/>
      <c r="AE34" s="34"/>
      <c r="AF34" s="6"/>
      <c r="AG34" s="34"/>
      <c r="AH34" s="34"/>
      <c r="AI34" s="34"/>
      <c r="AJ34" s="34"/>
      <c r="AK34" s="34"/>
      <c r="AL34" s="6"/>
      <c r="AM34" s="34"/>
      <c r="AN34" s="34"/>
      <c r="AO34" s="34"/>
      <c r="AP34" s="34"/>
      <c r="AQ34" s="34"/>
      <c r="AR34" s="7"/>
    </row>
    <row r="35" spans="2:44" ht="15" customHeight="1" thickBot="1" x14ac:dyDescent="0.3">
      <c r="B35" s="5"/>
      <c r="C35" s="12" t="s">
        <v>6</v>
      </c>
      <c r="D35" s="13">
        <f>D34*G35/G34</f>
        <v>3.1598513011152414E-2</v>
      </c>
      <c r="E35" s="13">
        <f>E34*G35/G34</f>
        <v>0.35845724907063198</v>
      </c>
      <c r="F35" s="13">
        <f>F34*G35/G34</f>
        <v>0.60994423791821561</v>
      </c>
      <c r="G35" s="14">
        <v>1</v>
      </c>
      <c r="H35" s="6"/>
      <c r="I35" s="12" t="s">
        <v>6</v>
      </c>
      <c r="J35" s="13">
        <f>J34*M35/M34</f>
        <v>1.6111111111111111E-2</v>
      </c>
      <c r="K35" s="13">
        <f>K34*M35/M34</f>
        <v>0.65595959595959596</v>
      </c>
      <c r="L35" s="13">
        <f>L34*M35/M34</f>
        <v>0.3279292929292929</v>
      </c>
      <c r="M35" s="14">
        <v>1</v>
      </c>
      <c r="N35" s="6"/>
      <c r="O35" s="12" t="s">
        <v>6</v>
      </c>
      <c r="P35" s="13">
        <f>P34*S35/S34</f>
        <v>3.9752747252747252E-2</v>
      </c>
      <c r="Q35" s="13">
        <f>Q34*S35/S34</f>
        <v>0.23379120879120877</v>
      </c>
      <c r="R35" s="13">
        <f>R34*S35/S34</f>
        <v>0.72645604395604402</v>
      </c>
      <c r="S35" s="14">
        <v>1</v>
      </c>
      <c r="T35" s="6"/>
      <c r="U35" s="12" t="s">
        <v>6</v>
      </c>
      <c r="V35" s="13">
        <f>V34*Y35/Y34</f>
        <v>2.648068669527897E-2</v>
      </c>
      <c r="W35" s="13">
        <f>W34*Y35/Y34</f>
        <v>0.10180257510729614</v>
      </c>
      <c r="X35" s="13">
        <f>X34*Y35/Y34</f>
        <v>0.8717167381974249</v>
      </c>
      <c r="Y35" s="14">
        <v>1</v>
      </c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7"/>
    </row>
    <row r="36" spans="2:44" x14ac:dyDescent="0.25">
      <c r="B36" s="5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7"/>
    </row>
    <row r="37" spans="2:44" x14ac:dyDescent="0.25">
      <c r="B37" s="5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7"/>
    </row>
    <row r="38" spans="2:44" x14ac:dyDescent="0.25">
      <c r="B38" s="5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7"/>
    </row>
    <row r="39" spans="2:44" x14ac:dyDescent="0.25">
      <c r="B39" s="5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7"/>
    </row>
    <row r="40" spans="2:44" x14ac:dyDescent="0.25">
      <c r="B40" s="5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7"/>
    </row>
    <row r="41" spans="2:44" x14ac:dyDescent="0.25">
      <c r="B41" s="5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7"/>
    </row>
    <row r="42" spans="2:44" x14ac:dyDescent="0.25">
      <c r="B42" s="5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7"/>
    </row>
    <row r="43" spans="2:44" x14ac:dyDescent="0.25">
      <c r="B43" s="5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7"/>
    </row>
    <row r="44" spans="2:44" x14ac:dyDescent="0.25">
      <c r="B44" s="5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7"/>
    </row>
    <row r="45" spans="2:44" x14ac:dyDescent="0.25">
      <c r="B45" s="5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7"/>
    </row>
    <row r="46" spans="2:44" x14ac:dyDescent="0.25">
      <c r="B46" s="5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7"/>
    </row>
    <row r="47" spans="2:44" x14ac:dyDescent="0.25">
      <c r="B47" s="5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7"/>
    </row>
    <row r="48" spans="2:44" x14ac:dyDescent="0.25">
      <c r="B48" s="5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7"/>
    </row>
    <row r="49" spans="2:44" x14ac:dyDescent="0.25">
      <c r="B49" s="5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7"/>
    </row>
    <row r="50" spans="2:44" x14ac:dyDescent="0.25">
      <c r="B50" s="5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7"/>
    </row>
    <row r="51" spans="2:44" x14ac:dyDescent="0.25">
      <c r="B51" s="5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7"/>
    </row>
    <row r="52" spans="2:44" x14ac:dyDescent="0.25">
      <c r="B52" s="5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7"/>
    </row>
    <row r="53" spans="2:44" ht="15.75" thickBot="1" x14ac:dyDescent="0.3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9"/>
    </row>
  </sheetData>
  <sheetProtection algorithmName="SHA-512" hashValue="vRMVcDZHG1v39TXyLkDjuo3E0L30acrcIuuRoT4tNXvLKgVGm7Udz+shcgGb0N4TOJyJ1dm/flLn242X4ftgVg==" saltValue="5iVkArFZ3sW9UW40HJZHJQ==" spinCount="100000" sheet="1" objects="1" scenarios="1"/>
  <mergeCells count="31">
    <mergeCell ref="O9:S10"/>
    <mergeCell ref="O11:O12"/>
    <mergeCell ref="U9:Y10"/>
    <mergeCell ref="U11:U12"/>
    <mergeCell ref="C9:G10"/>
    <mergeCell ref="C11:C12"/>
    <mergeCell ref="I9:M10"/>
    <mergeCell ref="I11:I12"/>
    <mergeCell ref="U31:Y32"/>
    <mergeCell ref="U33:U34"/>
    <mergeCell ref="B2:AR3"/>
    <mergeCell ref="B4:AR5"/>
    <mergeCell ref="C31:G32"/>
    <mergeCell ref="C33:C34"/>
    <mergeCell ref="I31:M32"/>
    <mergeCell ref="I33:I34"/>
    <mergeCell ref="O31:S32"/>
    <mergeCell ref="O33:O34"/>
    <mergeCell ref="AA9:AE10"/>
    <mergeCell ref="AA11:AA12"/>
    <mergeCell ref="AG9:AK10"/>
    <mergeCell ref="AG11:AG12"/>
    <mergeCell ref="AM9:AQ10"/>
    <mergeCell ref="AM11:AM12"/>
    <mergeCell ref="AJ31:AJ33"/>
    <mergeCell ref="AK31:AK33"/>
    <mergeCell ref="AA31:AD33"/>
    <mergeCell ref="AF31:AG31"/>
    <mergeCell ref="AF32:AG32"/>
    <mergeCell ref="AF33:AG33"/>
    <mergeCell ref="AI31:AI33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TOTAL</vt:lpstr>
      <vt:lpstr>2016</vt:lpstr>
      <vt:lpstr>2017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Camilo Enrique Lizarazo Laverde</dc:creator>
  <cp:lastModifiedBy>Gloria Mercedes Robles Quintana</cp:lastModifiedBy>
  <dcterms:created xsi:type="dcterms:W3CDTF">2018-07-16T19:32:56Z</dcterms:created>
  <dcterms:modified xsi:type="dcterms:W3CDTF">2018-10-16T14:30:06Z</dcterms:modified>
</cp:coreProperties>
</file>